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yklovaji.MMO\Desktop\VZ - Revitalizace Mlýn. náhonu\"/>
    </mc:Choice>
  </mc:AlternateContent>
  <bookViews>
    <workbookView xWindow="0" yWindow="0" windowWidth="28800" windowHeight="11835"/>
  </bookViews>
  <sheets>
    <sheet name="Rekapitulace stavby" sheetId="1" r:id="rId1"/>
    <sheet name="01 - SO 105 Příkop z &quot;ods..." sheetId="2" r:id="rId2"/>
    <sheet name="02 - SO 106 Lávka pro pěš..." sheetId="3" r:id="rId3"/>
    <sheet name="03 - SO 107 Lávka pro pěš..." sheetId="4" r:id="rId4"/>
    <sheet name="04 - SO 108 Vodní nádrž" sheetId="5" r:id="rId5"/>
    <sheet name="05 - SO 110 Náhradní výsadba" sheetId="6" r:id="rId6"/>
    <sheet name="06 - SO 201 Vyspravení st..." sheetId="7" r:id="rId7"/>
    <sheet name="07 - SO 202 Rekonstrukce ..." sheetId="8" r:id="rId8"/>
    <sheet name="08 - SO 203 Přeložení Mlý..." sheetId="9" r:id="rId9"/>
    <sheet name="09 - SO 204 Zrušení zatru..." sheetId="10" r:id="rId10"/>
    <sheet name="10 - SO 205 Vyspravení pr..." sheetId="11" r:id="rId11"/>
    <sheet name="11 - SO 301 Rekonstrukce ..." sheetId="12" r:id="rId12"/>
    <sheet name="12 - SO 302 Tůň č.1 km 1,799" sheetId="13" r:id="rId13"/>
    <sheet name="13 - SO 303 Tůň č.2 km 1,502" sheetId="14" r:id="rId14"/>
    <sheet name="14 - SO 305 Tůň č.3 km 1,263" sheetId="15" r:id="rId15"/>
    <sheet name="15 - SO 306 Rekonstrukce ..." sheetId="16" r:id="rId16"/>
    <sheet name="16 - SO 307 Vyspravení pr..." sheetId="17" r:id="rId17"/>
    <sheet name="17 - SO 308 Odtěžení sedi..." sheetId="18" r:id="rId18"/>
    <sheet name="18 - Ostatní a vedlejší n..." sheetId="19" r:id="rId19"/>
    <sheet name="Pokyny pro vyplnění" sheetId="20" r:id="rId20"/>
  </sheets>
  <definedNames>
    <definedName name="_xlnm._FilterDatabase" localSheetId="1" hidden="1">'01 - SO 105 Příkop z "ods...'!$C$82:$K$275</definedName>
    <definedName name="_xlnm._FilterDatabase" localSheetId="2" hidden="1">'02 - SO 106 Lávka pro pěš...'!$C$85:$K$181</definedName>
    <definedName name="_xlnm._FilterDatabase" localSheetId="3" hidden="1">'03 - SO 107 Lávka pro pěš...'!$C$85:$K$181</definedName>
    <definedName name="_xlnm._FilterDatabase" localSheetId="4" hidden="1">'04 - SO 108 Vodní nádrž'!$C$83:$K$282</definedName>
    <definedName name="_xlnm._FilterDatabase" localSheetId="5" hidden="1">'05 - SO 110 Náhradní výsadba'!$C$78:$K$130</definedName>
    <definedName name="_xlnm._FilterDatabase" localSheetId="6" hidden="1">'06 - SO 201 Vyspravení st...'!$C$83:$K$119</definedName>
    <definedName name="_xlnm._FilterDatabase" localSheetId="7" hidden="1">'07 - SO 202 Rekonstrukce ...'!$C$87:$K$206</definedName>
    <definedName name="_xlnm._FilterDatabase" localSheetId="8" hidden="1">'08 - SO 203 Přeložení Mlý...'!$C$87:$K$331</definedName>
    <definedName name="_xlnm._FilterDatabase" localSheetId="9" hidden="1">'09 - SO 204 Zrušení zatru...'!$C$82:$K$205</definedName>
    <definedName name="_xlnm._FilterDatabase" localSheetId="10" hidden="1">'10 - SO 205 Vyspravení pr...'!$C$80:$K$112</definedName>
    <definedName name="_xlnm._FilterDatabase" localSheetId="11" hidden="1">'11 - SO 301 Rekonstrukce ...'!$C$88:$K$208</definedName>
    <definedName name="_xlnm._FilterDatabase" localSheetId="12" hidden="1">'12 - SO 302 Tůň č.1 km 1,799'!$C$79:$K$145</definedName>
    <definedName name="_xlnm._FilterDatabase" localSheetId="13" hidden="1">'13 - SO 303 Tůň č.2 km 1,502'!$C$79:$K$145</definedName>
    <definedName name="_xlnm._FilterDatabase" localSheetId="14" hidden="1">'14 - SO 305 Tůň č.3 km 1,263'!$C$79:$K$151</definedName>
    <definedName name="_xlnm._FilterDatabase" localSheetId="15" hidden="1">'15 - SO 306 Rekonstrukce ...'!$C$88:$K$208</definedName>
    <definedName name="_xlnm._FilterDatabase" localSheetId="16" hidden="1">'16 - SO 307 Vyspravení pr...'!$C$81:$K$128</definedName>
    <definedName name="_xlnm._FilterDatabase" localSheetId="17" hidden="1">'17 - SO 308 Odtěžení sedi...'!$C$79:$K$121</definedName>
    <definedName name="_xlnm._FilterDatabase" localSheetId="18" hidden="1">'18 - Ostatní a vedlejší n...'!$C$80:$K$114</definedName>
    <definedName name="_xlnm.Print_Titles" localSheetId="1">'01 - SO 105 Příkop z "ods...'!$82:$82</definedName>
    <definedName name="_xlnm.Print_Titles" localSheetId="2">'02 - SO 106 Lávka pro pěš...'!$85:$85</definedName>
    <definedName name="_xlnm.Print_Titles" localSheetId="3">'03 - SO 107 Lávka pro pěš...'!$85:$85</definedName>
    <definedName name="_xlnm.Print_Titles" localSheetId="4">'04 - SO 108 Vodní nádrž'!$83:$83</definedName>
    <definedName name="_xlnm.Print_Titles" localSheetId="5">'05 - SO 110 Náhradní výsadba'!$78:$78</definedName>
    <definedName name="_xlnm.Print_Titles" localSheetId="6">'06 - SO 201 Vyspravení st...'!$83:$83</definedName>
    <definedName name="_xlnm.Print_Titles" localSheetId="7">'07 - SO 202 Rekonstrukce ...'!$87:$87</definedName>
    <definedName name="_xlnm.Print_Titles" localSheetId="8">'08 - SO 203 Přeložení Mlý...'!$87:$87</definedName>
    <definedName name="_xlnm.Print_Titles" localSheetId="9">'09 - SO 204 Zrušení zatru...'!$82:$82</definedName>
    <definedName name="_xlnm.Print_Titles" localSheetId="10">'10 - SO 205 Vyspravení pr...'!$80:$80</definedName>
    <definedName name="_xlnm.Print_Titles" localSheetId="11">'11 - SO 301 Rekonstrukce ...'!$88:$88</definedName>
    <definedName name="_xlnm.Print_Titles" localSheetId="12">'12 - SO 302 Tůň č.1 km 1,799'!$79:$79</definedName>
    <definedName name="_xlnm.Print_Titles" localSheetId="13">'13 - SO 303 Tůň č.2 km 1,502'!$79:$79</definedName>
    <definedName name="_xlnm.Print_Titles" localSheetId="14">'14 - SO 305 Tůň č.3 km 1,263'!$79:$79</definedName>
    <definedName name="_xlnm.Print_Titles" localSheetId="15">'15 - SO 306 Rekonstrukce ...'!$88:$88</definedName>
    <definedName name="_xlnm.Print_Titles" localSheetId="16">'16 - SO 307 Vyspravení pr...'!$81:$81</definedName>
    <definedName name="_xlnm.Print_Titles" localSheetId="17">'17 - SO 308 Odtěžení sedi...'!$79:$79</definedName>
    <definedName name="_xlnm.Print_Titles" localSheetId="18">'18 - Ostatní a vedlejší n...'!$80:$80</definedName>
    <definedName name="_xlnm.Print_Titles" localSheetId="0">'Rekapitulace stavby'!$49:$49</definedName>
    <definedName name="_xlnm.Print_Area" localSheetId="1">'01 - SO 105 Příkop z "ods...'!$C$4:$J$36,'01 - SO 105 Příkop z "ods...'!$C$42:$J$64,'01 - SO 105 Příkop z "ods...'!$C$70:$K$275</definedName>
    <definedName name="_xlnm.Print_Area" localSheetId="2">'02 - SO 106 Lávka pro pěš...'!$C$4:$J$36,'02 - SO 106 Lávka pro pěš...'!$C$42:$J$67,'02 - SO 106 Lávka pro pěš...'!$C$73:$K$181</definedName>
    <definedName name="_xlnm.Print_Area" localSheetId="3">'03 - SO 107 Lávka pro pěš...'!$C$4:$J$36,'03 - SO 107 Lávka pro pěš...'!$C$42:$J$67,'03 - SO 107 Lávka pro pěš...'!$C$73:$K$181</definedName>
    <definedName name="_xlnm.Print_Area" localSheetId="4">'04 - SO 108 Vodní nádrž'!$C$4:$J$36,'04 - SO 108 Vodní nádrž'!$C$42:$J$65,'04 - SO 108 Vodní nádrž'!$C$71:$K$282</definedName>
    <definedName name="_xlnm.Print_Area" localSheetId="5">'05 - SO 110 Náhradní výsadba'!$C$4:$J$36,'05 - SO 110 Náhradní výsadba'!$C$42:$J$60,'05 - SO 110 Náhradní výsadba'!$C$66:$K$130</definedName>
    <definedName name="_xlnm.Print_Area" localSheetId="6">'06 - SO 201 Vyspravení st...'!$C$4:$J$36,'06 - SO 201 Vyspravení st...'!$C$42:$J$65,'06 - SO 201 Vyspravení st...'!$C$71:$K$119</definedName>
    <definedName name="_xlnm.Print_Area" localSheetId="7">'07 - SO 202 Rekonstrukce ...'!$C$4:$J$36,'07 - SO 202 Rekonstrukce ...'!$C$42:$J$69,'07 - SO 202 Rekonstrukce ...'!$C$75:$K$206</definedName>
    <definedName name="_xlnm.Print_Area" localSheetId="8">'08 - SO 203 Přeložení Mlý...'!$C$4:$J$36,'08 - SO 203 Přeložení Mlý...'!$C$42:$J$69,'08 - SO 203 Přeložení Mlý...'!$C$75:$K$331</definedName>
    <definedName name="_xlnm.Print_Area" localSheetId="9">'09 - SO 204 Zrušení zatru...'!$C$4:$J$36,'09 - SO 204 Zrušení zatru...'!$C$42:$J$64,'09 - SO 204 Zrušení zatru...'!$C$70:$K$205</definedName>
    <definedName name="_xlnm.Print_Area" localSheetId="10">'10 - SO 205 Vyspravení pr...'!$C$4:$J$36,'10 - SO 205 Vyspravení pr...'!$C$42:$J$62,'10 - SO 205 Vyspravení pr...'!$C$68:$K$112</definedName>
    <definedName name="_xlnm.Print_Area" localSheetId="11">'11 - SO 301 Rekonstrukce ...'!$C$4:$J$36,'11 - SO 301 Rekonstrukce ...'!$C$42:$J$70,'11 - SO 301 Rekonstrukce ...'!$C$76:$K$208</definedName>
    <definedName name="_xlnm.Print_Area" localSheetId="12">'12 - SO 302 Tůň č.1 km 1,799'!$C$4:$J$36,'12 - SO 302 Tůň č.1 km 1,799'!$C$42:$J$61,'12 - SO 302 Tůň č.1 km 1,799'!$C$67:$K$145</definedName>
    <definedName name="_xlnm.Print_Area" localSheetId="13">'13 - SO 303 Tůň č.2 km 1,502'!$C$4:$J$36,'13 - SO 303 Tůň č.2 km 1,502'!$C$42:$J$61,'13 - SO 303 Tůň č.2 km 1,502'!$C$67:$K$145</definedName>
    <definedName name="_xlnm.Print_Area" localSheetId="14">'14 - SO 305 Tůň č.3 km 1,263'!$C$4:$J$36,'14 - SO 305 Tůň č.3 km 1,263'!$C$42:$J$61,'14 - SO 305 Tůň č.3 km 1,263'!$C$67:$K$151</definedName>
    <definedName name="_xlnm.Print_Area" localSheetId="15">'15 - SO 306 Rekonstrukce ...'!$C$4:$J$36,'15 - SO 306 Rekonstrukce ...'!$C$42:$J$70,'15 - SO 306 Rekonstrukce ...'!$C$76:$K$208</definedName>
    <definedName name="_xlnm.Print_Area" localSheetId="16">'16 - SO 307 Vyspravení pr...'!$C$4:$J$36,'16 - SO 307 Vyspravení pr...'!$C$42:$J$63,'16 - SO 307 Vyspravení pr...'!$C$69:$K$128</definedName>
    <definedName name="_xlnm.Print_Area" localSheetId="17">'17 - SO 308 Odtěžení sedi...'!$C$4:$J$36,'17 - SO 308 Odtěžení sedi...'!$C$42:$J$61,'17 - SO 308 Odtěžení sedi...'!$C$67:$K$121</definedName>
    <definedName name="_xlnm.Print_Area" localSheetId="18">'18 - Ostatní a vedlejší n...'!$C$4:$J$36,'18 - Ostatní a vedlejší n...'!$C$42:$J$62,'18 - Ostatní a vedlejší n...'!$C$68:$K$114</definedName>
    <definedName name="_xlnm.Print_Area" localSheetId="1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stavby'!$C$39:$AQ$70</definedName>
  </definedNames>
  <calcPr calcId="152511"/>
</workbook>
</file>

<file path=xl/calcChain.xml><?xml version="1.0" encoding="utf-8"?>
<calcChain xmlns="http://schemas.openxmlformats.org/spreadsheetml/2006/main">
  <c r="AY69" i="1" l="1"/>
  <c r="AX69" i="1"/>
  <c r="BI113" i="19"/>
  <c r="BH113" i="19"/>
  <c r="BG113" i="19"/>
  <c r="BF113" i="19"/>
  <c r="T113" i="19"/>
  <c r="T112" i="19" s="1"/>
  <c r="R113" i="19"/>
  <c r="R112" i="19"/>
  <c r="P113" i="19"/>
  <c r="P112" i="19"/>
  <c r="BK113" i="19"/>
  <c r="BK112" i="19" s="1"/>
  <c r="J112" i="19" s="1"/>
  <c r="J61" i="19" s="1"/>
  <c r="J113" i="19"/>
  <c r="BE113" i="19" s="1"/>
  <c r="BI110" i="19"/>
  <c r="BH110" i="19"/>
  <c r="F33" i="19" s="1"/>
  <c r="BC69" i="1" s="1"/>
  <c r="BG110" i="19"/>
  <c r="BF110" i="19"/>
  <c r="T110" i="19"/>
  <c r="R110" i="19"/>
  <c r="R107" i="19" s="1"/>
  <c r="P110" i="19"/>
  <c r="BK110" i="19"/>
  <c r="J110" i="19"/>
  <c r="BE110" i="19"/>
  <c r="BI108" i="19"/>
  <c r="BH108" i="19"/>
  <c r="BG108" i="19"/>
  <c r="BF108" i="19"/>
  <c r="T108" i="19"/>
  <c r="T107" i="19" s="1"/>
  <c r="R108" i="19"/>
  <c r="P108" i="19"/>
  <c r="BK108" i="19"/>
  <c r="BK107" i="19" s="1"/>
  <c r="J107" i="19" s="1"/>
  <c r="J60" i="19" s="1"/>
  <c r="J108" i="19"/>
  <c r="BE108" i="19"/>
  <c r="BI105" i="19"/>
  <c r="BH105" i="19"/>
  <c r="BG105" i="19"/>
  <c r="BF105" i="19"/>
  <c r="T105" i="19"/>
  <c r="T102" i="19" s="1"/>
  <c r="R105" i="19"/>
  <c r="P105" i="19"/>
  <c r="BK105" i="19"/>
  <c r="J105" i="19"/>
  <c r="BE105" i="19" s="1"/>
  <c r="BI103" i="19"/>
  <c r="BH103" i="19"/>
  <c r="BG103" i="19"/>
  <c r="BF103" i="19"/>
  <c r="T103" i="19"/>
  <c r="R103" i="19"/>
  <c r="R102" i="19" s="1"/>
  <c r="P103" i="19"/>
  <c r="P102" i="19" s="1"/>
  <c r="BK103" i="19"/>
  <c r="BK102" i="19" s="1"/>
  <c r="J102" i="19" s="1"/>
  <c r="J59" i="19" s="1"/>
  <c r="J103" i="19"/>
  <c r="BE103" i="19"/>
  <c r="BI100" i="19"/>
  <c r="BH100" i="19"/>
  <c r="BG100" i="19"/>
  <c r="BF100" i="19"/>
  <c r="T100" i="19"/>
  <c r="R100" i="19"/>
  <c r="P100" i="19"/>
  <c r="BK100" i="19"/>
  <c r="J100" i="19"/>
  <c r="BE100" i="19" s="1"/>
  <c r="BI98" i="19"/>
  <c r="BH98" i="19"/>
  <c r="BG98" i="19"/>
  <c r="BF98" i="19"/>
  <c r="T98" i="19"/>
  <c r="R98" i="19"/>
  <c r="P98" i="19"/>
  <c r="BK98" i="19"/>
  <c r="J98" i="19"/>
  <c r="BE98" i="19" s="1"/>
  <c r="BI96" i="19"/>
  <c r="BH96" i="19"/>
  <c r="BG96" i="19"/>
  <c r="BF96" i="19"/>
  <c r="T96" i="19"/>
  <c r="R96" i="19"/>
  <c r="P96" i="19"/>
  <c r="BK96" i="19"/>
  <c r="J96" i="19"/>
  <c r="BE96" i="19"/>
  <c r="BI94" i="19"/>
  <c r="BH94" i="19"/>
  <c r="BG94" i="19"/>
  <c r="BF94" i="19"/>
  <c r="T94" i="19"/>
  <c r="R94" i="19"/>
  <c r="P94" i="19"/>
  <c r="BK94" i="19"/>
  <c r="J94" i="19"/>
  <c r="BE94" i="19" s="1"/>
  <c r="BI92" i="19"/>
  <c r="BH92" i="19"/>
  <c r="BG92" i="19"/>
  <c r="BF92" i="19"/>
  <c r="T92" i="19"/>
  <c r="R92" i="19"/>
  <c r="P92" i="19"/>
  <c r="BK92" i="19"/>
  <c r="J92" i="19"/>
  <c r="BE92" i="19" s="1"/>
  <c r="BI90" i="19"/>
  <c r="BH90" i="19"/>
  <c r="BG90" i="19"/>
  <c r="BF90" i="19"/>
  <c r="T90" i="19"/>
  <c r="R90" i="19"/>
  <c r="P90" i="19"/>
  <c r="BK90" i="19"/>
  <c r="J90" i="19"/>
  <c r="BE90" i="19" s="1"/>
  <c r="BI88" i="19"/>
  <c r="BH88" i="19"/>
  <c r="BG88" i="19"/>
  <c r="BF88" i="19"/>
  <c r="T88" i="19"/>
  <c r="R88" i="19"/>
  <c r="P88" i="19"/>
  <c r="BK88" i="19"/>
  <c r="J88" i="19"/>
  <c r="BE88" i="19"/>
  <c r="BI86" i="19"/>
  <c r="BH86" i="19"/>
  <c r="BG86" i="19"/>
  <c r="BF86" i="19"/>
  <c r="T86" i="19"/>
  <c r="R86" i="19"/>
  <c r="P86" i="19"/>
  <c r="BK86" i="19"/>
  <c r="BK83" i="19" s="1"/>
  <c r="J86" i="19"/>
  <c r="BE86" i="19" s="1"/>
  <c r="BI84" i="19"/>
  <c r="F34" i="19" s="1"/>
  <c r="BD69" i="1" s="1"/>
  <c r="BH84" i="19"/>
  <c r="BG84" i="19"/>
  <c r="BF84" i="19"/>
  <c r="J31" i="19" s="1"/>
  <c r="AW69" i="1" s="1"/>
  <c r="T84" i="19"/>
  <c r="R84" i="19"/>
  <c r="P84" i="19"/>
  <c r="BK84" i="19"/>
  <c r="J84" i="19"/>
  <c r="BE84" i="19" s="1"/>
  <c r="J77" i="19"/>
  <c r="F77" i="19"/>
  <c r="F75" i="19"/>
  <c r="E73" i="19"/>
  <c r="J51" i="19"/>
  <c r="F51" i="19"/>
  <c r="F49" i="19"/>
  <c r="E47" i="19"/>
  <c r="J18" i="19"/>
  <c r="E18" i="19"/>
  <c r="F78" i="19"/>
  <c r="F52" i="19"/>
  <c r="J17" i="19"/>
  <c r="J12" i="19"/>
  <c r="J75" i="19"/>
  <c r="J49" i="19"/>
  <c r="E7" i="19"/>
  <c r="E71" i="19" s="1"/>
  <c r="E45" i="19"/>
  <c r="AY68" i="1"/>
  <c r="AX68" i="1"/>
  <c r="BI120" i="18"/>
  <c r="BH120" i="18"/>
  <c r="BG120" i="18"/>
  <c r="BF120" i="18"/>
  <c r="T120" i="18"/>
  <c r="T119" i="18"/>
  <c r="R120" i="18"/>
  <c r="R119" i="18"/>
  <c r="P120" i="18"/>
  <c r="P119" i="18"/>
  <c r="BK120" i="18"/>
  <c r="BK119" i="18"/>
  <c r="J119" i="18" s="1"/>
  <c r="J60" i="18" s="1"/>
  <c r="J120" i="18"/>
  <c r="BE120" i="18"/>
  <c r="BI117" i="18"/>
  <c r="BH117" i="18"/>
  <c r="BG117" i="18"/>
  <c r="BF117" i="18"/>
  <c r="T117" i="18"/>
  <c r="R117" i="18"/>
  <c r="P117" i="18"/>
  <c r="P109" i="18" s="1"/>
  <c r="BK117" i="18"/>
  <c r="J117" i="18"/>
  <c r="BE117" i="18"/>
  <c r="BI114" i="18"/>
  <c r="BH114" i="18"/>
  <c r="BG114" i="18"/>
  <c r="BF114" i="18"/>
  <c r="T114" i="18"/>
  <c r="T109" i="18" s="1"/>
  <c r="R114" i="18"/>
  <c r="P114" i="18"/>
  <c r="BK114" i="18"/>
  <c r="J114" i="18"/>
  <c r="BE114" i="18"/>
  <c r="BI110" i="18"/>
  <c r="BH110" i="18"/>
  <c r="BG110" i="18"/>
  <c r="BF110" i="18"/>
  <c r="T110" i="18"/>
  <c r="R110" i="18"/>
  <c r="P110" i="18"/>
  <c r="BK110" i="18"/>
  <c r="BK109" i="18"/>
  <c r="J109" i="18" s="1"/>
  <c r="J59" i="18" s="1"/>
  <c r="J110" i="18"/>
  <c r="BE110" i="18" s="1"/>
  <c r="BI107" i="18"/>
  <c r="BH107" i="18"/>
  <c r="BG107" i="18"/>
  <c r="BF107" i="18"/>
  <c r="T107" i="18"/>
  <c r="R107" i="18"/>
  <c r="P107" i="18"/>
  <c r="BK107" i="18"/>
  <c r="J107" i="18"/>
  <c r="BE107" i="18"/>
  <c r="BI103" i="18"/>
  <c r="BH103" i="18"/>
  <c r="BG103" i="18"/>
  <c r="BF103" i="18"/>
  <c r="T103" i="18"/>
  <c r="R103" i="18"/>
  <c r="P103" i="18"/>
  <c r="BK103" i="18"/>
  <c r="J103" i="18"/>
  <c r="BE103" i="18"/>
  <c r="BI101" i="18"/>
  <c r="BH101" i="18"/>
  <c r="BG101" i="18"/>
  <c r="BF101" i="18"/>
  <c r="T101" i="18"/>
  <c r="R101" i="18"/>
  <c r="P101" i="18"/>
  <c r="BK101" i="18"/>
  <c r="J101" i="18"/>
  <c r="BE101" i="18"/>
  <c r="BI99" i="18"/>
  <c r="BH99" i="18"/>
  <c r="BG99" i="18"/>
  <c r="BF99" i="18"/>
  <c r="T99" i="18"/>
  <c r="R99" i="18"/>
  <c r="P99" i="18"/>
  <c r="BK99" i="18"/>
  <c r="J99" i="18"/>
  <c r="BE99" i="18"/>
  <c r="BI97" i="18"/>
  <c r="BH97" i="18"/>
  <c r="BG97" i="18"/>
  <c r="BF97" i="18"/>
  <c r="T97" i="18"/>
  <c r="R97" i="18"/>
  <c r="P97" i="18"/>
  <c r="BK97" i="18"/>
  <c r="J97" i="18"/>
  <c r="BE97" i="18"/>
  <c r="BI93" i="18"/>
  <c r="BH93" i="18"/>
  <c r="BG93" i="18"/>
  <c r="BF93" i="18"/>
  <c r="T93" i="18"/>
  <c r="R93" i="18"/>
  <c r="P93" i="18"/>
  <c r="BK93" i="18"/>
  <c r="J93" i="18"/>
  <c r="BE93" i="18"/>
  <c r="BI91" i="18"/>
  <c r="BH91" i="18"/>
  <c r="BG91" i="18"/>
  <c r="BF91" i="18"/>
  <c r="T91" i="18"/>
  <c r="R91" i="18"/>
  <c r="P91" i="18"/>
  <c r="BK91" i="18"/>
  <c r="J91" i="18"/>
  <c r="BE91" i="18"/>
  <c r="BI87" i="18"/>
  <c r="BH87" i="18"/>
  <c r="BG87" i="18"/>
  <c r="BF87" i="18"/>
  <c r="T87" i="18"/>
  <c r="R87" i="18"/>
  <c r="P87" i="18"/>
  <c r="BK87" i="18"/>
  <c r="J87" i="18"/>
  <c r="BE87" i="18"/>
  <c r="BI83" i="18"/>
  <c r="F34" i="18"/>
  <c r="BD68" i="1" s="1"/>
  <c r="BH83" i="18"/>
  <c r="BG83" i="18"/>
  <c r="F32" i="18" s="1"/>
  <c r="BB68" i="1" s="1"/>
  <c r="BF83" i="18"/>
  <c r="T83" i="18"/>
  <c r="T82" i="18"/>
  <c r="T81" i="18" s="1"/>
  <c r="T80" i="18" s="1"/>
  <c r="R83" i="18"/>
  <c r="P83" i="18"/>
  <c r="P82" i="18" s="1"/>
  <c r="P81" i="18" s="1"/>
  <c r="P80" i="18"/>
  <c r="AU68" i="1" s="1"/>
  <c r="BK83" i="18"/>
  <c r="J83" i="18"/>
  <c r="BE83" i="18"/>
  <c r="F30" i="18"/>
  <c r="AZ68" i="1" s="1"/>
  <c r="J76" i="18"/>
  <c r="F76" i="18"/>
  <c r="F74" i="18"/>
  <c r="E72" i="18"/>
  <c r="J51" i="18"/>
  <c r="F51" i="18"/>
  <c r="F49" i="18"/>
  <c r="E47" i="18"/>
  <c r="J18" i="18"/>
  <c r="E18" i="18"/>
  <c r="F77" i="18" s="1"/>
  <c r="F52" i="18"/>
  <c r="J17" i="18"/>
  <c r="J12" i="18"/>
  <c r="J74" i="18" s="1"/>
  <c r="J49" i="18"/>
  <c r="E7" i="18"/>
  <c r="AY67" i="1"/>
  <c r="AX67" i="1"/>
  <c r="BI127" i="17"/>
  <c r="BH127" i="17"/>
  <c r="BG127" i="17"/>
  <c r="BF127" i="17"/>
  <c r="T127" i="17"/>
  <c r="R127" i="17"/>
  <c r="P127" i="17"/>
  <c r="BK127" i="17"/>
  <c r="BK118" i="17" s="1"/>
  <c r="J127" i="17"/>
  <c r="BE127" i="17" s="1"/>
  <c r="BI123" i="17"/>
  <c r="BH123" i="17"/>
  <c r="BG123" i="17"/>
  <c r="BF123" i="17"/>
  <c r="T123" i="17"/>
  <c r="R123" i="17"/>
  <c r="P123" i="17"/>
  <c r="BK123" i="17"/>
  <c r="J123" i="17"/>
  <c r="BE123" i="17"/>
  <c r="BI119" i="17"/>
  <c r="BH119" i="17"/>
  <c r="BG119" i="17"/>
  <c r="BF119" i="17"/>
  <c r="T119" i="17"/>
  <c r="R119" i="17"/>
  <c r="R118" i="17"/>
  <c r="R117" i="17" s="1"/>
  <c r="P119" i="17"/>
  <c r="P118" i="17"/>
  <c r="P117" i="17" s="1"/>
  <c r="BK119" i="17"/>
  <c r="J119" i="17"/>
  <c r="BE119" i="17" s="1"/>
  <c r="BI115" i="17"/>
  <c r="BH115" i="17"/>
  <c r="BG115" i="17"/>
  <c r="BF115" i="17"/>
  <c r="T115" i="17"/>
  <c r="T114" i="17"/>
  <c r="R115" i="17"/>
  <c r="R114" i="17" s="1"/>
  <c r="P115" i="17"/>
  <c r="P114" i="17" s="1"/>
  <c r="BK115" i="17"/>
  <c r="BK114" i="17" s="1"/>
  <c r="J114" i="17" s="1"/>
  <c r="J60" i="17" s="1"/>
  <c r="J115" i="17"/>
  <c r="BE115" i="17" s="1"/>
  <c r="BI112" i="17"/>
  <c r="BH112" i="17"/>
  <c r="BG112" i="17"/>
  <c r="BF112" i="17"/>
  <c r="T112" i="17"/>
  <c r="R112" i="17"/>
  <c r="P112" i="17"/>
  <c r="BK112" i="17"/>
  <c r="J112" i="17"/>
  <c r="BE112" i="17"/>
  <c r="BI110" i="17"/>
  <c r="BH110" i="17"/>
  <c r="BG110" i="17"/>
  <c r="BF110" i="17"/>
  <c r="T110" i="17"/>
  <c r="R110" i="17"/>
  <c r="P110" i="17"/>
  <c r="BK110" i="17"/>
  <c r="J110" i="17"/>
  <c r="BE110" i="17" s="1"/>
  <c r="BI108" i="17"/>
  <c r="BH108" i="17"/>
  <c r="BG108" i="17"/>
  <c r="BF108" i="17"/>
  <c r="T108" i="17"/>
  <c r="R108" i="17"/>
  <c r="P108" i="17"/>
  <c r="BK108" i="17"/>
  <c r="J108" i="17"/>
  <c r="BE108" i="17"/>
  <c r="BI106" i="17"/>
  <c r="BH106" i="17"/>
  <c r="BG106" i="17"/>
  <c r="BF106" i="17"/>
  <c r="T106" i="17"/>
  <c r="R106" i="17"/>
  <c r="P106" i="17"/>
  <c r="BK106" i="17"/>
  <c r="J106" i="17"/>
  <c r="BE106" i="17" s="1"/>
  <c r="BI104" i="17"/>
  <c r="BH104" i="17"/>
  <c r="BG104" i="17"/>
  <c r="BF104" i="17"/>
  <c r="T104" i="17"/>
  <c r="R104" i="17"/>
  <c r="P104" i="17"/>
  <c r="BK104" i="17"/>
  <c r="J104" i="17"/>
  <c r="BE104" i="17" s="1"/>
  <c r="BI100" i="17"/>
  <c r="BH100" i="17"/>
  <c r="BG100" i="17"/>
  <c r="BF100" i="17"/>
  <c r="T100" i="17"/>
  <c r="T99" i="17" s="1"/>
  <c r="R100" i="17"/>
  <c r="R99" i="17"/>
  <c r="P100" i="17"/>
  <c r="BK100" i="17"/>
  <c r="BK99" i="17" s="1"/>
  <c r="J99" i="17"/>
  <c r="J59" i="17" s="1"/>
  <c r="J100" i="17"/>
  <c r="BE100" i="17"/>
  <c r="BI97" i="17"/>
  <c r="BH97" i="17"/>
  <c r="BG97" i="17"/>
  <c r="BF97" i="17"/>
  <c r="T97" i="17"/>
  <c r="R97" i="17"/>
  <c r="P97" i="17"/>
  <c r="BK97" i="17"/>
  <c r="J97" i="17"/>
  <c r="BE97" i="17" s="1"/>
  <c r="BI93" i="17"/>
  <c r="BH93" i="17"/>
  <c r="F33" i="17" s="1"/>
  <c r="BC67" i="1" s="1"/>
  <c r="BG93" i="17"/>
  <c r="BF93" i="17"/>
  <c r="T93" i="17"/>
  <c r="R93" i="17"/>
  <c r="P93" i="17"/>
  <c r="BK93" i="17"/>
  <c r="J93" i="17"/>
  <c r="BE93" i="17"/>
  <c r="BI89" i="17"/>
  <c r="BH89" i="17"/>
  <c r="BG89" i="17"/>
  <c r="BF89" i="17"/>
  <c r="T89" i="17"/>
  <c r="R89" i="17"/>
  <c r="P89" i="17"/>
  <c r="BK89" i="17"/>
  <c r="J89" i="17"/>
  <c r="BE89" i="17" s="1"/>
  <c r="BI85" i="17"/>
  <c r="F34" i="17" s="1"/>
  <c r="BD67" i="1"/>
  <c r="BH85" i="17"/>
  <c r="BG85" i="17"/>
  <c r="BF85" i="17"/>
  <c r="T85" i="17"/>
  <c r="R85" i="17"/>
  <c r="P85" i="17"/>
  <c r="BK85" i="17"/>
  <c r="BK84" i="17"/>
  <c r="J85" i="17"/>
  <c r="BE85" i="17" s="1"/>
  <c r="J78" i="17"/>
  <c r="F78" i="17"/>
  <c r="F76" i="17"/>
  <c r="E74" i="17"/>
  <c r="J51" i="17"/>
  <c r="F51" i="17"/>
  <c r="F49" i="17"/>
  <c r="E47" i="17"/>
  <c r="J18" i="17"/>
  <c r="E18" i="17"/>
  <c r="F79" i="17"/>
  <c r="F52" i="17"/>
  <c r="J17" i="17"/>
  <c r="J12" i="17"/>
  <c r="J76" i="17"/>
  <c r="J49" i="17"/>
  <c r="E7" i="17"/>
  <c r="E72" i="17" s="1"/>
  <c r="E45" i="17"/>
  <c r="AY66" i="1"/>
  <c r="AX66" i="1"/>
  <c r="BI195" i="16"/>
  <c r="BH195" i="16"/>
  <c r="BG195" i="16"/>
  <c r="BF195" i="16"/>
  <c r="T195" i="16"/>
  <c r="T194" i="16"/>
  <c r="R195" i="16"/>
  <c r="R194" i="16" s="1"/>
  <c r="P195" i="16"/>
  <c r="P194" i="16"/>
  <c r="BK195" i="16"/>
  <c r="BK194" i="16" s="1"/>
  <c r="J194" i="16" s="1"/>
  <c r="J195" i="16"/>
  <c r="BE195" i="16"/>
  <c r="J69" i="16"/>
  <c r="BI190" i="16"/>
  <c r="BH190" i="16"/>
  <c r="BG190" i="16"/>
  <c r="BF190" i="16"/>
  <c r="T190" i="16"/>
  <c r="T189" i="16"/>
  <c r="R190" i="16"/>
  <c r="R189" i="16"/>
  <c r="R178" i="16" s="1"/>
  <c r="P190" i="16"/>
  <c r="P189" i="16"/>
  <c r="BK190" i="16"/>
  <c r="BK189" i="16"/>
  <c r="J189" i="16" s="1"/>
  <c r="J68" i="16" s="1"/>
  <c r="J190" i="16"/>
  <c r="BE190" i="16" s="1"/>
  <c r="BI180" i="16"/>
  <c r="BH180" i="16"/>
  <c r="BG180" i="16"/>
  <c r="BF180" i="16"/>
  <c r="T180" i="16"/>
  <c r="T179" i="16"/>
  <c r="T178" i="16" s="1"/>
  <c r="R180" i="16"/>
  <c r="R179" i="16" s="1"/>
  <c r="P180" i="16"/>
  <c r="P179" i="16" s="1"/>
  <c r="BK180" i="16"/>
  <c r="BK179" i="16" s="1"/>
  <c r="J180" i="16"/>
  <c r="BE180" i="16" s="1"/>
  <c r="BI176" i="16"/>
  <c r="BH176" i="16"/>
  <c r="BG176" i="16"/>
  <c r="BF176" i="16"/>
  <c r="T176" i="16"/>
  <c r="T175" i="16"/>
  <c r="R176" i="16"/>
  <c r="R175" i="16"/>
  <c r="P176" i="16"/>
  <c r="P175" i="16"/>
  <c r="BK176" i="16"/>
  <c r="BK175" i="16"/>
  <c r="J175" i="16" s="1"/>
  <c r="J176" i="16"/>
  <c r="BE176" i="16" s="1"/>
  <c r="J65" i="16"/>
  <c r="BI173" i="16"/>
  <c r="BH173" i="16"/>
  <c r="BG173" i="16"/>
  <c r="BF173" i="16"/>
  <c r="T173" i="16"/>
  <c r="R173" i="16"/>
  <c r="P173" i="16"/>
  <c r="BK173" i="16"/>
  <c r="J173" i="16"/>
  <c r="BE173" i="16" s="1"/>
  <c r="BI171" i="16"/>
  <c r="BH171" i="16"/>
  <c r="BG171" i="16"/>
  <c r="BF171" i="16"/>
  <c r="T171" i="16"/>
  <c r="R171" i="16"/>
  <c r="R167" i="16" s="1"/>
  <c r="P171" i="16"/>
  <c r="BK171" i="16"/>
  <c r="J171" i="16"/>
  <c r="BE171" i="16"/>
  <c r="BI168" i="16"/>
  <c r="BH168" i="16"/>
  <c r="BG168" i="16"/>
  <c r="BF168" i="16"/>
  <c r="T168" i="16"/>
  <c r="R168" i="16"/>
  <c r="P168" i="16"/>
  <c r="P167" i="16" s="1"/>
  <c r="BK168" i="16"/>
  <c r="BK167" i="16"/>
  <c r="J167" i="16" s="1"/>
  <c r="J168" i="16"/>
  <c r="BE168" i="16" s="1"/>
  <c r="J64" i="16"/>
  <c r="BI162" i="16"/>
  <c r="BH162" i="16"/>
  <c r="BG162" i="16"/>
  <c r="BF162" i="16"/>
  <c r="T162" i="16"/>
  <c r="R162" i="16"/>
  <c r="P162" i="16"/>
  <c r="BK162" i="16"/>
  <c r="J162" i="16"/>
  <c r="BE162" i="16" s="1"/>
  <c r="BI158" i="16"/>
  <c r="BH158" i="16"/>
  <c r="BG158" i="16"/>
  <c r="BF158" i="16"/>
  <c r="T158" i="16"/>
  <c r="T157" i="16"/>
  <c r="R158" i="16"/>
  <c r="R157" i="16" s="1"/>
  <c r="P158" i="16"/>
  <c r="P157" i="16"/>
  <c r="BK158" i="16"/>
  <c r="BK157" i="16" s="1"/>
  <c r="J157" i="16" s="1"/>
  <c r="J63" i="16" s="1"/>
  <c r="J158" i="16"/>
  <c r="BE158" i="16"/>
  <c r="BI153" i="16"/>
  <c r="BH153" i="16"/>
  <c r="BG153" i="16"/>
  <c r="BF153" i="16"/>
  <c r="T153" i="16"/>
  <c r="T152" i="16"/>
  <c r="R153" i="16"/>
  <c r="R152" i="16" s="1"/>
  <c r="P153" i="16"/>
  <c r="P152" i="16"/>
  <c r="BK153" i="16"/>
  <c r="BK152" i="16" s="1"/>
  <c r="J152" i="16" s="1"/>
  <c r="J62" i="16" s="1"/>
  <c r="J153" i="16"/>
  <c r="BE153" i="16" s="1"/>
  <c r="BI147" i="16"/>
  <c r="BH147" i="16"/>
  <c r="BG147" i="16"/>
  <c r="BF147" i="16"/>
  <c r="T147" i="16"/>
  <c r="R147" i="16"/>
  <c r="P147" i="16"/>
  <c r="BK147" i="16"/>
  <c r="BK136" i="16" s="1"/>
  <c r="J136" i="16" s="1"/>
  <c r="J61" i="16" s="1"/>
  <c r="J147" i="16"/>
  <c r="BE147" i="16"/>
  <c r="BI137" i="16"/>
  <c r="BH137" i="16"/>
  <c r="BG137" i="16"/>
  <c r="BF137" i="16"/>
  <c r="T137" i="16"/>
  <c r="T136" i="16"/>
  <c r="R137" i="16"/>
  <c r="R136" i="16"/>
  <c r="P137" i="16"/>
  <c r="P136" i="16"/>
  <c r="BK137" i="16"/>
  <c r="J137" i="16"/>
  <c r="BE137" i="16" s="1"/>
  <c r="BI132" i="16"/>
  <c r="BH132" i="16"/>
  <c r="BG132" i="16"/>
  <c r="BF132" i="16"/>
  <c r="T132" i="16"/>
  <c r="T131" i="16" s="1"/>
  <c r="R132" i="16"/>
  <c r="R131" i="16"/>
  <c r="P132" i="16"/>
  <c r="P131" i="16" s="1"/>
  <c r="BK132" i="16"/>
  <c r="BK131" i="16"/>
  <c r="J131" i="16" s="1"/>
  <c r="J132" i="16"/>
  <c r="BE132" i="16" s="1"/>
  <c r="J60" i="16"/>
  <c r="BI127" i="16"/>
  <c r="BH127" i="16"/>
  <c r="BG127" i="16"/>
  <c r="BF127" i="16"/>
  <c r="T127" i="16"/>
  <c r="R127" i="16"/>
  <c r="P127" i="16"/>
  <c r="BK127" i="16"/>
  <c r="J127" i="16"/>
  <c r="BE127" i="16" s="1"/>
  <c r="BI125" i="16"/>
  <c r="BH125" i="16"/>
  <c r="BG125" i="16"/>
  <c r="BF125" i="16"/>
  <c r="T125" i="16"/>
  <c r="R125" i="16"/>
  <c r="P125" i="16"/>
  <c r="BK125" i="16"/>
  <c r="J125" i="16"/>
  <c r="BE125" i="16"/>
  <c r="BI121" i="16"/>
  <c r="BH121" i="16"/>
  <c r="BG121" i="16"/>
  <c r="BF121" i="16"/>
  <c r="T121" i="16"/>
  <c r="R121" i="16"/>
  <c r="P121" i="16"/>
  <c r="BK121" i="16"/>
  <c r="J121" i="16"/>
  <c r="BE121" i="16" s="1"/>
  <c r="BI117" i="16"/>
  <c r="BH117" i="16"/>
  <c r="BG117" i="16"/>
  <c r="BF117" i="16"/>
  <c r="T117" i="16"/>
  <c r="R117" i="16"/>
  <c r="P117" i="16"/>
  <c r="P116" i="16"/>
  <c r="BK117" i="16"/>
  <c r="J117" i="16"/>
  <c r="BE117" i="16"/>
  <c r="BI112" i="16"/>
  <c r="BH112" i="16"/>
  <c r="BG112" i="16"/>
  <c r="BF112" i="16"/>
  <c r="T112" i="16"/>
  <c r="R112" i="16"/>
  <c r="P112" i="16"/>
  <c r="BK112" i="16"/>
  <c r="J112" i="16"/>
  <c r="BE112" i="16"/>
  <c r="BI108" i="16"/>
  <c r="BH108" i="16"/>
  <c r="BG108" i="16"/>
  <c r="BF108" i="16"/>
  <c r="T108" i="16"/>
  <c r="R108" i="16"/>
  <c r="P108" i="16"/>
  <c r="BK108" i="16"/>
  <c r="J108" i="16"/>
  <c r="BE108" i="16" s="1"/>
  <c r="BI106" i="16"/>
  <c r="BH106" i="16"/>
  <c r="BG106" i="16"/>
  <c r="BF106" i="16"/>
  <c r="T106" i="16"/>
  <c r="R106" i="16"/>
  <c r="P106" i="16"/>
  <c r="BK106" i="16"/>
  <c r="J106" i="16"/>
  <c r="BE106" i="16"/>
  <c r="BI103" i="16"/>
  <c r="BH103" i="16"/>
  <c r="BG103" i="16"/>
  <c r="BF103" i="16"/>
  <c r="T103" i="16"/>
  <c r="R103" i="16"/>
  <c r="P103" i="16"/>
  <c r="BK103" i="16"/>
  <c r="J103" i="16"/>
  <c r="BE103" i="16" s="1"/>
  <c r="BI101" i="16"/>
  <c r="BH101" i="16"/>
  <c r="BG101" i="16"/>
  <c r="F32" i="16" s="1"/>
  <c r="BB66" i="1" s="1"/>
  <c r="BF101" i="16"/>
  <c r="T101" i="16"/>
  <c r="R101" i="16"/>
  <c r="P101" i="16"/>
  <c r="P91" i="16" s="1"/>
  <c r="P90" i="16" s="1"/>
  <c r="BK101" i="16"/>
  <c r="J101" i="16"/>
  <c r="BE101" i="16"/>
  <c r="BI96" i="16"/>
  <c r="F34" i="16" s="1"/>
  <c r="BD66" i="1" s="1"/>
  <c r="BH96" i="16"/>
  <c r="BG96" i="16"/>
  <c r="BF96" i="16"/>
  <c r="T96" i="16"/>
  <c r="T91" i="16" s="1"/>
  <c r="R96" i="16"/>
  <c r="P96" i="16"/>
  <c r="BK96" i="16"/>
  <c r="J96" i="16"/>
  <c r="BE96" i="16" s="1"/>
  <c r="BI92" i="16"/>
  <c r="BH92" i="16"/>
  <c r="F33" i="16" s="1"/>
  <c r="BC66" i="1" s="1"/>
  <c r="BG92" i="16"/>
  <c r="BF92" i="16"/>
  <c r="F31" i="16" s="1"/>
  <c r="BA66" i="1" s="1"/>
  <c r="T92" i="16"/>
  <c r="R92" i="16"/>
  <c r="R91" i="16" s="1"/>
  <c r="P92" i="16"/>
  <c r="BK92" i="16"/>
  <c r="J92" i="16"/>
  <c r="BE92" i="16" s="1"/>
  <c r="J85" i="16"/>
  <c r="F85" i="16"/>
  <c r="F83" i="16"/>
  <c r="E81" i="16"/>
  <c r="J51" i="16"/>
  <c r="F51" i="16"/>
  <c r="F49" i="16"/>
  <c r="E47" i="16"/>
  <c r="J18" i="16"/>
  <c r="E18" i="16"/>
  <c r="F86" i="16"/>
  <c r="F52" i="16"/>
  <c r="J17" i="16"/>
  <c r="J12" i="16"/>
  <c r="J83" i="16"/>
  <c r="J49" i="16"/>
  <c r="E7" i="16"/>
  <c r="E79" i="16" s="1"/>
  <c r="E45" i="16"/>
  <c r="AY65" i="1"/>
  <c r="AX65" i="1"/>
  <c r="BI150" i="15"/>
  <c r="BH150" i="15"/>
  <c r="BG150" i="15"/>
  <c r="BF150" i="15"/>
  <c r="T150" i="15"/>
  <c r="T149" i="15"/>
  <c r="R150" i="15"/>
  <c r="R149" i="15"/>
  <c r="P150" i="15"/>
  <c r="P149" i="15"/>
  <c r="BK150" i="15"/>
  <c r="BK149" i="15"/>
  <c r="J149" i="15" s="1"/>
  <c r="J60" i="15" s="1"/>
  <c r="J150" i="15"/>
  <c r="BE150" i="15"/>
  <c r="BI145" i="15"/>
  <c r="BH145" i="15"/>
  <c r="BG145" i="15"/>
  <c r="BF145" i="15"/>
  <c r="T145" i="15"/>
  <c r="R145" i="15"/>
  <c r="P145" i="15"/>
  <c r="BK145" i="15"/>
  <c r="J145" i="15"/>
  <c r="BE145" i="15"/>
  <c r="BI141" i="15"/>
  <c r="BH141" i="15"/>
  <c r="BG141" i="15"/>
  <c r="BF141" i="15"/>
  <c r="T141" i="15"/>
  <c r="T140" i="15" s="1"/>
  <c r="R141" i="15"/>
  <c r="R140" i="15"/>
  <c r="P141" i="15"/>
  <c r="BK141" i="15"/>
  <c r="BK140" i="15"/>
  <c r="J140" i="15"/>
  <c r="J59" i="15" s="1"/>
  <c r="J141" i="15"/>
  <c r="BE141" i="15" s="1"/>
  <c r="BI138" i="15"/>
  <c r="BH138" i="15"/>
  <c r="BG138" i="15"/>
  <c r="BF138" i="15"/>
  <c r="T138" i="15"/>
  <c r="R138" i="15"/>
  <c r="P138" i="15"/>
  <c r="BK138" i="15"/>
  <c r="J138" i="15"/>
  <c r="BE138" i="15"/>
  <c r="BI134" i="15"/>
  <c r="BH134" i="15"/>
  <c r="BG134" i="15"/>
  <c r="BF134" i="15"/>
  <c r="T134" i="15"/>
  <c r="R134" i="15"/>
  <c r="P134" i="15"/>
  <c r="BK134" i="15"/>
  <c r="J134" i="15"/>
  <c r="BE134" i="15"/>
  <c r="BI130" i="15"/>
  <c r="BH130" i="15"/>
  <c r="BG130" i="15"/>
  <c r="BF130" i="15"/>
  <c r="T130" i="15"/>
  <c r="R130" i="15"/>
  <c r="P130" i="15"/>
  <c r="BK130" i="15"/>
  <c r="J130" i="15"/>
  <c r="BE130" i="15"/>
  <c r="BI126" i="15"/>
  <c r="BH126" i="15"/>
  <c r="BG126" i="15"/>
  <c r="BF126" i="15"/>
  <c r="T126" i="15"/>
  <c r="R126" i="15"/>
  <c r="P126" i="15"/>
  <c r="BK126" i="15"/>
  <c r="J126" i="15"/>
  <c r="BE126" i="15"/>
  <c r="BI124" i="15"/>
  <c r="BH124" i="15"/>
  <c r="BG124" i="15"/>
  <c r="BF124" i="15"/>
  <c r="T124" i="15"/>
  <c r="R124" i="15"/>
  <c r="P124" i="15"/>
  <c r="BK124" i="15"/>
  <c r="J124" i="15"/>
  <c r="BE124" i="15"/>
  <c r="BI122" i="15"/>
  <c r="BH122" i="15"/>
  <c r="BG122" i="15"/>
  <c r="BF122" i="15"/>
  <c r="T122" i="15"/>
  <c r="R122" i="15"/>
  <c r="P122" i="15"/>
  <c r="BK122" i="15"/>
  <c r="J122" i="15"/>
  <c r="BE122" i="15"/>
  <c r="BI118" i="15"/>
  <c r="BH118" i="15"/>
  <c r="BG118" i="15"/>
  <c r="BF118" i="15"/>
  <c r="T118" i="15"/>
  <c r="R118" i="15"/>
  <c r="P118" i="15"/>
  <c r="BK118" i="15"/>
  <c r="J118" i="15"/>
  <c r="BE118" i="15"/>
  <c r="BI111" i="15"/>
  <c r="BH111" i="15"/>
  <c r="BG111" i="15"/>
  <c r="BF111" i="15"/>
  <c r="T111" i="15"/>
  <c r="R111" i="15"/>
  <c r="P111" i="15"/>
  <c r="BK111" i="15"/>
  <c r="J111" i="15"/>
  <c r="BE111" i="15"/>
  <c r="BI109" i="15"/>
  <c r="BH109" i="15"/>
  <c r="BG109" i="15"/>
  <c r="BF109" i="15"/>
  <c r="T109" i="15"/>
  <c r="R109" i="15"/>
  <c r="P109" i="15"/>
  <c r="BK109" i="15"/>
  <c r="J109" i="15"/>
  <c r="BE109" i="15"/>
  <c r="BI107" i="15"/>
  <c r="BH107" i="15"/>
  <c r="BG107" i="15"/>
  <c r="BF107" i="15"/>
  <c r="T107" i="15"/>
  <c r="R107" i="15"/>
  <c r="P107" i="15"/>
  <c r="BK107" i="15"/>
  <c r="J107" i="15"/>
  <c r="BE107" i="15"/>
  <c r="BI105" i="15"/>
  <c r="BH105" i="15"/>
  <c r="BG105" i="15"/>
  <c r="BF105" i="15"/>
  <c r="T105" i="15"/>
  <c r="R105" i="15"/>
  <c r="P105" i="15"/>
  <c r="BK105" i="15"/>
  <c r="J105" i="15"/>
  <c r="BE105" i="15"/>
  <c r="BI103" i="15"/>
  <c r="BH103" i="15"/>
  <c r="BG103" i="15"/>
  <c r="BF103" i="15"/>
  <c r="T103" i="15"/>
  <c r="R103" i="15"/>
  <c r="P103" i="15"/>
  <c r="BK103" i="15"/>
  <c r="J103" i="15"/>
  <c r="BE103" i="15"/>
  <c r="BI99" i="15"/>
  <c r="BH99" i="15"/>
  <c r="BG99" i="15"/>
  <c r="BF99" i="15"/>
  <c r="T99" i="15"/>
  <c r="R99" i="15"/>
  <c r="P99" i="15"/>
  <c r="BK99" i="15"/>
  <c r="J99" i="15"/>
  <c r="BE99" i="15"/>
  <c r="BI95" i="15"/>
  <c r="BH95" i="15"/>
  <c r="BG95" i="15"/>
  <c r="BF95" i="15"/>
  <c r="T95" i="15"/>
  <c r="R95" i="15"/>
  <c r="P95" i="15"/>
  <c r="BK95" i="15"/>
  <c r="J95" i="15"/>
  <c r="BE95" i="15"/>
  <c r="BI91" i="15"/>
  <c r="BH91" i="15"/>
  <c r="F33" i="15" s="1"/>
  <c r="BC65" i="1" s="1"/>
  <c r="BG91" i="15"/>
  <c r="BF91" i="15"/>
  <c r="T91" i="15"/>
  <c r="R91" i="15"/>
  <c r="P91" i="15"/>
  <c r="BK91" i="15"/>
  <c r="J91" i="15"/>
  <c r="BE91" i="15"/>
  <c r="BI87" i="15"/>
  <c r="BH87" i="15"/>
  <c r="BG87" i="15"/>
  <c r="F32" i="15" s="1"/>
  <c r="BB65" i="1" s="1"/>
  <c r="BF87" i="15"/>
  <c r="T87" i="15"/>
  <c r="R87" i="15"/>
  <c r="P87" i="15"/>
  <c r="P82" i="15" s="1"/>
  <c r="BK87" i="15"/>
  <c r="J87" i="15"/>
  <c r="BE87" i="15"/>
  <c r="BI83" i="15"/>
  <c r="F34" i="15"/>
  <c r="BD65" i="1" s="1"/>
  <c r="BH83" i="15"/>
  <c r="BG83" i="15"/>
  <c r="BF83" i="15"/>
  <c r="T83" i="15"/>
  <c r="T82" i="15"/>
  <c r="T81" i="15" s="1"/>
  <c r="T80" i="15" s="1"/>
  <c r="R83" i="15"/>
  <c r="P83" i="15"/>
  <c r="BK83" i="15"/>
  <c r="BK82" i="15"/>
  <c r="J83" i="15"/>
  <c r="BE83" i="15" s="1"/>
  <c r="J30" i="15" s="1"/>
  <c r="AV65" i="1" s="1"/>
  <c r="F30" i="15"/>
  <c r="AZ65" i="1" s="1"/>
  <c r="J76" i="15"/>
  <c r="F76" i="15"/>
  <c r="F74" i="15"/>
  <c r="E72" i="15"/>
  <c r="J51" i="15"/>
  <c r="F51" i="15"/>
  <c r="F49" i="15"/>
  <c r="E47" i="15"/>
  <c r="J18" i="15"/>
  <c r="E18" i="15"/>
  <c r="F52" i="15" s="1"/>
  <c r="J17" i="15"/>
  <c r="J12" i="15"/>
  <c r="J49" i="15" s="1"/>
  <c r="J74" i="15"/>
  <c r="E7" i="15"/>
  <c r="E70" i="15"/>
  <c r="E45" i="15"/>
  <c r="AY64" i="1"/>
  <c r="AX64" i="1"/>
  <c r="BI144" i="14"/>
  <c r="BH144" i="14"/>
  <c r="BG144" i="14"/>
  <c r="BF144" i="14"/>
  <c r="T144" i="14"/>
  <c r="T143" i="14" s="1"/>
  <c r="R144" i="14"/>
  <c r="R143" i="14" s="1"/>
  <c r="P144" i="14"/>
  <c r="P143" i="14" s="1"/>
  <c r="BK144" i="14"/>
  <c r="BK143" i="14" s="1"/>
  <c r="J143" i="14" s="1"/>
  <c r="J60" i="14" s="1"/>
  <c r="J144" i="14"/>
  <c r="BE144" i="14"/>
  <c r="BI139" i="14"/>
  <c r="BH139" i="14"/>
  <c r="BG139" i="14"/>
  <c r="BF139" i="14"/>
  <c r="T139" i="14"/>
  <c r="R139" i="14"/>
  <c r="P139" i="14"/>
  <c r="BK139" i="14"/>
  <c r="J139" i="14"/>
  <c r="BE139" i="14" s="1"/>
  <c r="BI135" i="14"/>
  <c r="BH135" i="14"/>
  <c r="BG135" i="14"/>
  <c r="BF135" i="14"/>
  <c r="T135" i="14"/>
  <c r="R135" i="14"/>
  <c r="R134" i="14"/>
  <c r="P135" i="14"/>
  <c r="BK135" i="14"/>
  <c r="BK134" i="14"/>
  <c r="J134" i="14"/>
  <c r="J59" i="14" s="1"/>
  <c r="J135" i="14"/>
  <c r="BE135" i="14"/>
  <c r="BI130" i="14"/>
  <c r="BH130" i="14"/>
  <c r="BG130" i="14"/>
  <c r="BF130" i="14"/>
  <c r="T130" i="14"/>
  <c r="R130" i="14"/>
  <c r="P130" i="14"/>
  <c r="BK130" i="14"/>
  <c r="J130" i="14"/>
  <c r="BE130" i="14" s="1"/>
  <c r="BI126" i="14"/>
  <c r="BH126" i="14"/>
  <c r="BG126" i="14"/>
  <c r="BF126" i="14"/>
  <c r="T126" i="14"/>
  <c r="R126" i="14"/>
  <c r="P126" i="14"/>
  <c r="BK126" i="14"/>
  <c r="J126" i="14"/>
  <c r="BE126" i="14"/>
  <c r="BI124" i="14"/>
  <c r="BH124" i="14"/>
  <c r="BG124" i="14"/>
  <c r="BF124" i="14"/>
  <c r="T124" i="14"/>
  <c r="R124" i="14"/>
  <c r="P124" i="14"/>
  <c r="BK124" i="14"/>
  <c r="J124" i="14"/>
  <c r="BE124" i="14" s="1"/>
  <c r="BI122" i="14"/>
  <c r="BH122" i="14"/>
  <c r="BG122" i="14"/>
  <c r="BF122" i="14"/>
  <c r="T122" i="14"/>
  <c r="R122" i="14"/>
  <c r="P122" i="14"/>
  <c r="BK122" i="14"/>
  <c r="J122" i="14"/>
  <c r="BE122" i="14" s="1"/>
  <c r="BI118" i="14"/>
  <c r="BH118" i="14"/>
  <c r="BG118" i="14"/>
  <c r="BF118" i="14"/>
  <c r="T118" i="14"/>
  <c r="R118" i="14"/>
  <c r="P118" i="14"/>
  <c r="BK118" i="14"/>
  <c r="J118" i="14"/>
  <c r="BE118" i="14" s="1"/>
  <c r="BI111" i="14"/>
  <c r="BH111" i="14"/>
  <c r="BG111" i="14"/>
  <c r="BF111" i="14"/>
  <c r="T111" i="14"/>
  <c r="R111" i="14"/>
  <c r="P111" i="14"/>
  <c r="BK111" i="14"/>
  <c r="J111" i="14"/>
  <c r="BE111" i="14"/>
  <c r="BI109" i="14"/>
  <c r="BH109" i="14"/>
  <c r="BG109" i="14"/>
  <c r="BF109" i="14"/>
  <c r="T109" i="14"/>
  <c r="R109" i="14"/>
  <c r="P109" i="14"/>
  <c r="BK109" i="14"/>
  <c r="J109" i="14"/>
  <c r="BE109" i="14" s="1"/>
  <c r="BI107" i="14"/>
  <c r="BH107" i="14"/>
  <c r="BG107" i="14"/>
  <c r="BF107" i="14"/>
  <c r="T107" i="14"/>
  <c r="R107" i="14"/>
  <c r="P107" i="14"/>
  <c r="BK107" i="14"/>
  <c r="J107" i="14"/>
  <c r="BE107" i="14" s="1"/>
  <c r="BI105" i="14"/>
  <c r="BH105" i="14"/>
  <c r="BG105" i="14"/>
  <c r="BF105" i="14"/>
  <c r="T105" i="14"/>
  <c r="R105" i="14"/>
  <c r="P105" i="14"/>
  <c r="BK105" i="14"/>
  <c r="J105" i="14"/>
  <c r="BE105" i="14" s="1"/>
  <c r="BI103" i="14"/>
  <c r="BH103" i="14"/>
  <c r="BG103" i="14"/>
  <c r="BF103" i="14"/>
  <c r="T103" i="14"/>
  <c r="R103" i="14"/>
  <c r="P103" i="14"/>
  <c r="BK103" i="14"/>
  <c r="J103" i="14"/>
  <c r="BE103" i="14"/>
  <c r="BI99" i="14"/>
  <c r="BH99" i="14"/>
  <c r="BG99" i="14"/>
  <c r="BF99" i="14"/>
  <c r="J31" i="14" s="1"/>
  <c r="T99" i="14"/>
  <c r="R99" i="14"/>
  <c r="P99" i="14"/>
  <c r="BK99" i="14"/>
  <c r="J99" i="14"/>
  <c r="BE99" i="14" s="1"/>
  <c r="BI95" i="14"/>
  <c r="BH95" i="14"/>
  <c r="BG95" i="14"/>
  <c r="F32" i="14" s="1"/>
  <c r="BB64" i="1" s="1"/>
  <c r="BF95" i="14"/>
  <c r="T95" i="14"/>
  <c r="R95" i="14"/>
  <c r="P95" i="14"/>
  <c r="P82" i="14" s="1"/>
  <c r="BK95" i="14"/>
  <c r="J95" i="14"/>
  <c r="BE95" i="14" s="1"/>
  <c r="BI91" i="14"/>
  <c r="BH91" i="14"/>
  <c r="BG91" i="14"/>
  <c r="BF91" i="14"/>
  <c r="T91" i="14"/>
  <c r="R91" i="14"/>
  <c r="P91" i="14"/>
  <c r="BK91" i="14"/>
  <c r="J91" i="14"/>
  <c r="BE91" i="14" s="1"/>
  <c r="BI87" i="14"/>
  <c r="BH87" i="14"/>
  <c r="BG87" i="14"/>
  <c r="BF87" i="14"/>
  <c r="T87" i="14"/>
  <c r="R87" i="14"/>
  <c r="P87" i="14"/>
  <c r="BK87" i="14"/>
  <c r="J87" i="14"/>
  <c r="BE87" i="14" s="1"/>
  <c r="BI83" i="14"/>
  <c r="BH83" i="14"/>
  <c r="BG83" i="14"/>
  <c r="BF83" i="14"/>
  <c r="AW64" i="1"/>
  <c r="T83" i="14"/>
  <c r="R83" i="14"/>
  <c r="R82" i="14"/>
  <c r="R81" i="14" s="1"/>
  <c r="R80" i="14" s="1"/>
  <c r="P83" i="14"/>
  <c r="BK83" i="14"/>
  <c r="J83" i="14"/>
  <c r="BE83" i="14" s="1"/>
  <c r="J30" i="14" s="1"/>
  <c r="AV64" i="1" s="1"/>
  <c r="AT64" i="1" s="1"/>
  <c r="J76" i="14"/>
  <c r="F76" i="14"/>
  <c r="F74" i="14"/>
  <c r="E72" i="14"/>
  <c r="J51" i="14"/>
  <c r="F51" i="14"/>
  <c r="F49" i="14"/>
  <c r="E47" i="14"/>
  <c r="J18" i="14"/>
  <c r="E18" i="14"/>
  <c r="J17" i="14"/>
  <c r="J12" i="14"/>
  <c r="J74" i="14" s="1"/>
  <c r="E7" i="14"/>
  <c r="E45" i="14" s="1"/>
  <c r="E70" i="14"/>
  <c r="AY63" i="1"/>
  <c r="AX63" i="1"/>
  <c r="BI144" i="13"/>
  <c r="BH144" i="13"/>
  <c r="BG144" i="13"/>
  <c r="BF144" i="13"/>
  <c r="T144" i="13"/>
  <c r="T143" i="13" s="1"/>
  <c r="R144" i="13"/>
  <c r="R143" i="13"/>
  <c r="P144" i="13"/>
  <c r="P143" i="13" s="1"/>
  <c r="BK144" i="13"/>
  <c r="BK143" i="13"/>
  <c r="J143" i="13"/>
  <c r="J60" i="13" s="1"/>
  <c r="J144" i="13"/>
  <c r="BE144" i="13"/>
  <c r="BI139" i="13"/>
  <c r="BH139" i="13"/>
  <c r="BG139" i="13"/>
  <c r="BF139" i="13"/>
  <c r="T139" i="13"/>
  <c r="R139" i="13"/>
  <c r="P139" i="13"/>
  <c r="BK139" i="13"/>
  <c r="J139" i="13"/>
  <c r="BE139" i="13" s="1"/>
  <c r="BI135" i="13"/>
  <c r="BH135" i="13"/>
  <c r="BG135" i="13"/>
  <c r="BF135" i="13"/>
  <c r="T135" i="13"/>
  <c r="R135" i="13"/>
  <c r="R134" i="13" s="1"/>
  <c r="P135" i="13"/>
  <c r="P134" i="13"/>
  <c r="BK135" i="13"/>
  <c r="J135" i="13"/>
  <c r="BE135" i="13"/>
  <c r="BI130" i="13"/>
  <c r="BH130" i="13"/>
  <c r="BG130" i="13"/>
  <c r="BF130" i="13"/>
  <c r="T130" i="13"/>
  <c r="R130" i="13"/>
  <c r="P130" i="13"/>
  <c r="BK130" i="13"/>
  <c r="J130" i="13"/>
  <c r="BE130" i="13"/>
  <c r="BI126" i="13"/>
  <c r="BH126" i="13"/>
  <c r="BG126" i="13"/>
  <c r="BF126" i="13"/>
  <c r="T126" i="13"/>
  <c r="R126" i="13"/>
  <c r="P126" i="13"/>
  <c r="BK126" i="13"/>
  <c r="J126" i="13"/>
  <c r="BE126" i="13" s="1"/>
  <c r="BI124" i="13"/>
  <c r="BH124" i="13"/>
  <c r="BG124" i="13"/>
  <c r="BF124" i="13"/>
  <c r="T124" i="13"/>
  <c r="R124" i="13"/>
  <c r="P124" i="13"/>
  <c r="BK124" i="13"/>
  <c r="J124" i="13"/>
  <c r="BE124" i="13" s="1"/>
  <c r="BI122" i="13"/>
  <c r="BH122" i="13"/>
  <c r="BG122" i="13"/>
  <c r="BF122" i="13"/>
  <c r="T122" i="13"/>
  <c r="R122" i="13"/>
  <c r="P122" i="13"/>
  <c r="BK122" i="13"/>
  <c r="J122" i="13"/>
  <c r="BE122" i="13" s="1"/>
  <c r="BI118" i="13"/>
  <c r="BH118" i="13"/>
  <c r="BG118" i="13"/>
  <c r="BF118" i="13"/>
  <c r="T118" i="13"/>
  <c r="R118" i="13"/>
  <c r="P118" i="13"/>
  <c r="BK118" i="13"/>
  <c r="J118" i="13"/>
  <c r="BE118" i="13"/>
  <c r="BI111" i="13"/>
  <c r="BH111" i="13"/>
  <c r="BG111" i="13"/>
  <c r="BF111" i="13"/>
  <c r="T111" i="13"/>
  <c r="R111" i="13"/>
  <c r="P111" i="13"/>
  <c r="BK111" i="13"/>
  <c r="J111" i="13"/>
  <c r="BE111" i="13" s="1"/>
  <c r="BI109" i="13"/>
  <c r="BH109" i="13"/>
  <c r="BG109" i="13"/>
  <c r="BF109" i="13"/>
  <c r="T109" i="13"/>
  <c r="R109" i="13"/>
  <c r="P109" i="13"/>
  <c r="BK109" i="13"/>
  <c r="J109" i="13"/>
  <c r="BE109" i="13"/>
  <c r="BI107" i="13"/>
  <c r="BH107" i="13"/>
  <c r="BG107" i="13"/>
  <c r="BF107" i="13"/>
  <c r="T107" i="13"/>
  <c r="R107" i="13"/>
  <c r="P107" i="13"/>
  <c r="BK107" i="13"/>
  <c r="J107" i="13"/>
  <c r="BE107" i="13" s="1"/>
  <c r="BI105" i="13"/>
  <c r="BH105" i="13"/>
  <c r="BG105" i="13"/>
  <c r="BF105" i="13"/>
  <c r="T105" i="13"/>
  <c r="R105" i="13"/>
  <c r="P105" i="13"/>
  <c r="BK105" i="13"/>
  <c r="J105" i="13"/>
  <c r="BE105" i="13"/>
  <c r="BI103" i="13"/>
  <c r="BH103" i="13"/>
  <c r="BG103" i="13"/>
  <c r="BF103" i="13"/>
  <c r="T103" i="13"/>
  <c r="R103" i="13"/>
  <c r="P103" i="13"/>
  <c r="BK103" i="13"/>
  <c r="J103" i="13"/>
  <c r="BE103" i="13" s="1"/>
  <c r="BI99" i="13"/>
  <c r="BH99" i="13"/>
  <c r="BG99" i="13"/>
  <c r="BF99" i="13"/>
  <c r="T99" i="13"/>
  <c r="R99" i="13"/>
  <c r="P99" i="13"/>
  <c r="BK99" i="13"/>
  <c r="J99" i="13"/>
  <c r="BE99" i="13" s="1"/>
  <c r="BI95" i="13"/>
  <c r="BH95" i="13"/>
  <c r="BG95" i="13"/>
  <c r="BF95" i="13"/>
  <c r="T95" i="13"/>
  <c r="R95" i="13"/>
  <c r="P95" i="13"/>
  <c r="BK95" i="13"/>
  <c r="J95" i="13"/>
  <c r="BE95" i="13" s="1"/>
  <c r="F30" i="13" s="1"/>
  <c r="AZ63" i="1" s="1"/>
  <c r="BI91" i="13"/>
  <c r="BH91" i="13"/>
  <c r="BG91" i="13"/>
  <c r="BF91" i="13"/>
  <c r="T91" i="13"/>
  <c r="R91" i="13"/>
  <c r="P91" i="13"/>
  <c r="BK91" i="13"/>
  <c r="J91" i="13"/>
  <c r="BE91" i="13"/>
  <c r="BI87" i="13"/>
  <c r="BH87" i="13"/>
  <c r="BG87" i="13"/>
  <c r="BF87" i="13"/>
  <c r="T87" i="13"/>
  <c r="R87" i="13"/>
  <c r="P87" i="13"/>
  <c r="BK87" i="13"/>
  <c r="J87" i="13"/>
  <c r="BE87" i="13" s="1"/>
  <c r="BI83" i="13"/>
  <c r="F34" i="13" s="1"/>
  <c r="BD63" i="1" s="1"/>
  <c r="BH83" i="13"/>
  <c r="F33" i="13"/>
  <c r="BC63" i="1" s="1"/>
  <c r="BG83" i="13"/>
  <c r="BF83" i="13"/>
  <c r="F31" i="13" s="1"/>
  <c r="BA63" i="1" s="1"/>
  <c r="J31" i="13"/>
  <c r="AW63" i="1" s="1"/>
  <c r="T83" i="13"/>
  <c r="R83" i="13"/>
  <c r="P83" i="13"/>
  <c r="P82" i="13" s="1"/>
  <c r="P81" i="13" s="1"/>
  <c r="P80" i="13" s="1"/>
  <c r="AU63" i="1" s="1"/>
  <c r="BK83" i="13"/>
  <c r="J83" i="13"/>
  <c r="BE83" i="13" s="1"/>
  <c r="J76" i="13"/>
  <c r="F76" i="13"/>
  <c r="F74" i="13"/>
  <c r="E72" i="13"/>
  <c r="J51" i="13"/>
  <c r="F51" i="13"/>
  <c r="F49" i="13"/>
  <c r="E47" i="13"/>
  <c r="J18" i="13"/>
  <c r="E18" i="13"/>
  <c r="F77" i="13"/>
  <c r="F52" i="13"/>
  <c r="J17" i="13"/>
  <c r="J12" i="13"/>
  <c r="J74" i="13"/>
  <c r="J49" i="13"/>
  <c r="E7" i="13"/>
  <c r="E70" i="13" s="1"/>
  <c r="E45" i="13"/>
  <c r="AY62" i="1"/>
  <c r="AX62" i="1"/>
  <c r="BI195" i="12"/>
  <c r="BH195" i="12"/>
  <c r="BG195" i="12"/>
  <c r="BF195" i="12"/>
  <c r="T195" i="12"/>
  <c r="T194" i="12"/>
  <c r="R195" i="12"/>
  <c r="R194" i="12"/>
  <c r="P195" i="12"/>
  <c r="P194" i="12"/>
  <c r="BK195" i="12"/>
  <c r="BK194" i="12"/>
  <c r="J194" i="12" s="1"/>
  <c r="J69" i="12" s="1"/>
  <c r="J195" i="12"/>
  <c r="BE195" i="12"/>
  <c r="BI190" i="12"/>
  <c r="BH190" i="12"/>
  <c r="BG190" i="12"/>
  <c r="BF190" i="12"/>
  <c r="T190" i="12"/>
  <c r="T189" i="12"/>
  <c r="R190" i="12"/>
  <c r="R189" i="12" s="1"/>
  <c r="P190" i="12"/>
  <c r="P189" i="12"/>
  <c r="BK190" i="12"/>
  <c r="BK189" i="12" s="1"/>
  <c r="J189" i="12" s="1"/>
  <c r="J190" i="12"/>
  <c r="BE190" i="12"/>
  <c r="J68" i="12"/>
  <c r="BI180" i="12"/>
  <c r="BH180" i="12"/>
  <c r="BG180" i="12"/>
  <c r="BF180" i="12"/>
  <c r="T180" i="12"/>
  <c r="T179" i="12"/>
  <c r="T178" i="12"/>
  <c r="R180" i="12"/>
  <c r="R179" i="12" s="1"/>
  <c r="R178" i="12" s="1"/>
  <c r="P180" i="12"/>
  <c r="P179" i="12"/>
  <c r="BK180" i="12"/>
  <c r="BK179" i="12" s="1"/>
  <c r="BK178" i="12" s="1"/>
  <c r="J178" i="12" s="1"/>
  <c r="J66" i="12" s="1"/>
  <c r="J179" i="12"/>
  <c r="J67" i="12" s="1"/>
  <c r="J180" i="12"/>
  <c r="BE180" i="12" s="1"/>
  <c r="BI176" i="12"/>
  <c r="BH176" i="12"/>
  <c r="BG176" i="12"/>
  <c r="BF176" i="12"/>
  <c r="T176" i="12"/>
  <c r="T175" i="12" s="1"/>
  <c r="R176" i="12"/>
  <c r="R175" i="12"/>
  <c r="P176" i="12"/>
  <c r="P175" i="12" s="1"/>
  <c r="BK176" i="12"/>
  <c r="BK175" i="12"/>
  <c r="J175" i="12"/>
  <c r="J65" i="12" s="1"/>
  <c r="J176" i="12"/>
  <c r="BE176" i="12" s="1"/>
  <c r="BI173" i="12"/>
  <c r="BH173" i="12"/>
  <c r="BG173" i="12"/>
  <c r="BF173" i="12"/>
  <c r="T173" i="12"/>
  <c r="R173" i="12"/>
  <c r="R167" i="12" s="1"/>
  <c r="P173" i="12"/>
  <c r="BK173" i="12"/>
  <c r="J173" i="12"/>
  <c r="BE173" i="12"/>
  <c r="BI171" i="12"/>
  <c r="BH171" i="12"/>
  <c r="BG171" i="12"/>
  <c r="BF171" i="12"/>
  <c r="T171" i="12"/>
  <c r="R171" i="12"/>
  <c r="P171" i="12"/>
  <c r="BK171" i="12"/>
  <c r="BK167" i="12" s="1"/>
  <c r="J171" i="12"/>
  <c r="BE171" i="12"/>
  <c r="BI168" i="12"/>
  <c r="BH168" i="12"/>
  <c r="BG168" i="12"/>
  <c r="BF168" i="12"/>
  <c r="T168" i="12"/>
  <c r="T167" i="12"/>
  <c r="R168" i="12"/>
  <c r="P168" i="12"/>
  <c r="P167" i="12"/>
  <c r="BK168" i="12"/>
  <c r="J167" i="12"/>
  <c r="J64" i="12" s="1"/>
  <c r="J168" i="12"/>
  <c r="BE168" i="12" s="1"/>
  <c r="BI162" i="12"/>
  <c r="BH162" i="12"/>
  <c r="BG162" i="12"/>
  <c r="BF162" i="12"/>
  <c r="T162" i="12"/>
  <c r="R162" i="12"/>
  <c r="P162" i="12"/>
  <c r="BK162" i="12"/>
  <c r="J162" i="12"/>
  <c r="BE162" i="12"/>
  <c r="BI158" i="12"/>
  <c r="BH158" i="12"/>
  <c r="BG158" i="12"/>
  <c r="BF158" i="12"/>
  <c r="T158" i="12"/>
  <c r="T157" i="12"/>
  <c r="R158" i="12"/>
  <c r="R157" i="12"/>
  <c r="P158" i="12"/>
  <c r="P157" i="12"/>
  <c r="BK158" i="12"/>
  <c r="BK157" i="12"/>
  <c r="J157" i="12" s="1"/>
  <c r="J63" i="12" s="1"/>
  <c r="J158" i="12"/>
  <c r="BE158" i="12"/>
  <c r="BI153" i="12"/>
  <c r="BH153" i="12"/>
  <c r="BG153" i="12"/>
  <c r="BF153" i="12"/>
  <c r="T153" i="12"/>
  <c r="T152" i="12"/>
  <c r="R153" i="12"/>
  <c r="R152" i="12" s="1"/>
  <c r="P153" i="12"/>
  <c r="P152" i="12"/>
  <c r="BK153" i="12"/>
  <c r="BK152" i="12" s="1"/>
  <c r="J152" i="12" s="1"/>
  <c r="J62" i="12" s="1"/>
  <c r="J153" i="12"/>
  <c r="BE153" i="12"/>
  <c r="BI147" i="12"/>
  <c r="BH147" i="12"/>
  <c r="BG147" i="12"/>
  <c r="BF147" i="12"/>
  <c r="T147" i="12"/>
  <c r="R147" i="12"/>
  <c r="P147" i="12"/>
  <c r="BK147" i="12"/>
  <c r="BK136" i="12" s="1"/>
  <c r="J136" i="12" s="1"/>
  <c r="J61" i="12" s="1"/>
  <c r="J147" i="12"/>
  <c r="BE147" i="12"/>
  <c r="BI137" i="12"/>
  <c r="BH137" i="12"/>
  <c r="BG137" i="12"/>
  <c r="BF137" i="12"/>
  <c r="T137" i="12"/>
  <c r="T136" i="12"/>
  <c r="R137" i="12"/>
  <c r="R136" i="12"/>
  <c r="P137" i="12"/>
  <c r="P136" i="12"/>
  <c r="BK137" i="12"/>
  <c r="J137" i="12"/>
  <c r="BE137" i="12" s="1"/>
  <c r="BI132" i="12"/>
  <c r="BH132" i="12"/>
  <c r="BG132" i="12"/>
  <c r="BF132" i="12"/>
  <c r="T132" i="12"/>
  <c r="T131" i="12" s="1"/>
  <c r="R132" i="12"/>
  <c r="R131" i="12"/>
  <c r="P132" i="12"/>
  <c r="P131" i="12" s="1"/>
  <c r="BK132" i="12"/>
  <c r="BK131" i="12"/>
  <c r="J131" i="12"/>
  <c r="J60" i="12" s="1"/>
  <c r="J132" i="12"/>
  <c r="BE132" i="12" s="1"/>
  <c r="BI127" i="12"/>
  <c r="BH127" i="12"/>
  <c r="BG127" i="12"/>
  <c r="BF127" i="12"/>
  <c r="T127" i="12"/>
  <c r="R127" i="12"/>
  <c r="P127" i="12"/>
  <c r="BK127" i="12"/>
  <c r="J127" i="12"/>
  <c r="BE127" i="12"/>
  <c r="BI125" i="12"/>
  <c r="BH125" i="12"/>
  <c r="BG125" i="12"/>
  <c r="BF125" i="12"/>
  <c r="T125" i="12"/>
  <c r="R125" i="12"/>
  <c r="P125" i="12"/>
  <c r="BK125" i="12"/>
  <c r="J125" i="12"/>
  <c r="BE125" i="12"/>
  <c r="BI121" i="12"/>
  <c r="BH121" i="12"/>
  <c r="BG121" i="12"/>
  <c r="BF121" i="12"/>
  <c r="T121" i="12"/>
  <c r="R121" i="12"/>
  <c r="P121" i="12"/>
  <c r="BK121" i="12"/>
  <c r="J121" i="12"/>
  <c r="BE121" i="12"/>
  <c r="BI117" i="12"/>
  <c r="BH117" i="12"/>
  <c r="BG117" i="12"/>
  <c r="BF117" i="12"/>
  <c r="T117" i="12"/>
  <c r="T116" i="12"/>
  <c r="R117" i="12"/>
  <c r="R116" i="12"/>
  <c r="P117" i="12"/>
  <c r="P116" i="12"/>
  <c r="BK117" i="12"/>
  <c r="BK116" i="12"/>
  <c r="J116" i="12" s="1"/>
  <c r="J59" i="12" s="1"/>
  <c r="J117" i="12"/>
  <c r="BE117" i="12"/>
  <c r="BI112" i="12"/>
  <c r="BH112" i="12"/>
  <c r="BG112" i="12"/>
  <c r="BF112" i="12"/>
  <c r="T112" i="12"/>
  <c r="R112" i="12"/>
  <c r="P112" i="12"/>
  <c r="BK112" i="12"/>
  <c r="J112" i="12"/>
  <c r="BE112" i="12"/>
  <c r="BI108" i="12"/>
  <c r="BH108" i="12"/>
  <c r="BG108" i="12"/>
  <c r="BF108" i="12"/>
  <c r="T108" i="12"/>
  <c r="R108" i="12"/>
  <c r="P108" i="12"/>
  <c r="BK108" i="12"/>
  <c r="J108" i="12"/>
  <c r="BE108" i="12" s="1"/>
  <c r="BI106" i="12"/>
  <c r="BH106" i="12"/>
  <c r="BG106" i="12"/>
  <c r="BF106" i="12"/>
  <c r="T106" i="12"/>
  <c r="R106" i="12"/>
  <c r="P106" i="12"/>
  <c r="BK106" i="12"/>
  <c r="J106" i="12"/>
  <c r="BE106" i="12"/>
  <c r="BI103" i="12"/>
  <c r="BH103" i="12"/>
  <c r="BG103" i="12"/>
  <c r="BF103" i="12"/>
  <c r="T103" i="12"/>
  <c r="R103" i="12"/>
  <c r="P103" i="12"/>
  <c r="BK103" i="12"/>
  <c r="J103" i="12"/>
  <c r="BE103" i="12" s="1"/>
  <c r="BI101" i="12"/>
  <c r="BH101" i="12"/>
  <c r="BG101" i="12"/>
  <c r="F32" i="12" s="1"/>
  <c r="BB62" i="1" s="1"/>
  <c r="BF101" i="12"/>
  <c r="T101" i="12"/>
  <c r="R101" i="12"/>
  <c r="P101" i="12"/>
  <c r="BK101" i="12"/>
  <c r="J101" i="12"/>
  <c r="BE101" i="12"/>
  <c r="BI96" i="12"/>
  <c r="F34" i="12" s="1"/>
  <c r="BD62" i="1" s="1"/>
  <c r="BH96" i="12"/>
  <c r="BG96" i="12"/>
  <c r="BF96" i="12"/>
  <c r="T96" i="12"/>
  <c r="R96" i="12"/>
  <c r="P96" i="12"/>
  <c r="BK96" i="12"/>
  <c r="J96" i="12"/>
  <c r="BE96" i="12" s="1"/>
  <c r="BI92" i="12"/>
  <c r="BH92" i="12"/>
  <c r="BG92" i="12"/>
  <c r="BF92" i="12"/>
  <c r="J31" i="12"/>
  <c r="AW62" i="1" s="1"/>
  <c r="T92" i="12"/>
  <c r="T91" i="12"/>
  <c r="R92" i="12"/>
  <c r="P92" i="12"/>
  <c r="P91" i="12" s="1"/>
  <c r="BK92" i="12"/>
  <c r="J92" i="12"/>
  <c r="BE92" i="12" s="1"/>
  <c r="J85" i="12"/>
  <c r="F85" i="12"/>
  <c r="F83" i="12"/>
  <c r="E81" i="12"/>
  <c r="J51" i="12"/>
  <c r="F51" i="12"/>
  <c r="F49" i="12"/>
  <c r="E47" i="12"/>
  <c r="J18" i="12"/>
  <c r="E18" i="12"/>
  <c r="F86" i="12" s="1"/>
  <c r="F52" i="12"/>
  <c r="J17" i="12"/>
  <c r="J12" i="12"/>
  <c r="J83" i="12" s="1"/>
  <c r="J49" i="12"/>
  <c r="E7" i="12"/>
  <c r="E45" i="12" s="1"/>
  <c r="AY61" i="1"/>
  <c r="AX61" i="1"/>
  <c r="BI111" i="11"/>
  <c r="BH111" i="11"/>
  <c r="BG111" i="11"/>
  <c r="BF111" i="11"/>
  <c r="T111" i="11"/>
  <c r="R111" i="11"/>
  <c r="P111" i="11"/>
  <c r="BK111" i="11"/>
  <c r="BK102" i="11" s="1"/>
  <c r="J111" i="11"/>
  <c r="BE111" i="11" s="1"/>
  <c r="BI107" i="11"/>
  <c r="BH107" i="11"/>
  <c r="BG107" i="11"/>
  <c r="BF107" i="11"/>
  <c r="T107" i="11"/>
  <c r="R107" i="11"/>
  <c r="P107" i="11"/>
  <c r="P102" i="11" s="1"/>
  <c r="P101" i="11" s="1"/>
  <c r="BK107" i="11"/>
  <c r="J107" i="11"/>
  <c r="BE107" i="11" s="1"/>
  <c r="BI103" i="11"/>
  <c r="BH103" i="11"/>
  <c r="BG103" i="11"/>
  <c r="BF103" i="11"/>
  <c r="T103" i="11"/>
  <c r="R103" i="11"/>
  <c r="R102" i="11" s="1"/>
  <c r="R101" i="11" s="1"/>
  <c r="P103" i="11"/>
  <c r="BK103" i="11"/>
  <c r="J103" i="11"/>
  <c r="BE103" i="11"/>
  <c r="BI99" i="11"/>
  <c r="BH99" i="11"/>
  <c r="BG99" i="11"/>
  <c r="BF99" i="11"/>
  <c r="T99" i="11"/>
  <c r="T98" i="11" s="1"/>
  <c r="R99" i="11"/>
  <c r="R98" i="11" s="1"/>
  <c r="P99" i="11"/>
  <c r="P98" i="11"/>
  <c r="BK99" i="11"/>
  <c r="BK98" i="11" s="1"/>
  <c r="J98" i="11"/>
  <c r="J59" i="11" s="1"/>
  <c r="J99" i="11"/>
  <c r="BE99" i="11"/>
  <c r="BI96" i="11"/>
  <c r="BH96" i="11"/>
  <c r="BG96" i="11"/>
  <c r="BF96" i="11"/>
  <c r="T96" i="11"/>
  <c r="R96" i="11"/>
  <c r="R83" i="11" s="1"/>
  <c r="R82" i="11" s="1"/>
  <c r="R81" i="11" s="1"/>
  <c r="P96" i="11"/>
  <c r="BK96" i="11"/>
  <c r="J96" i="11"/>
  <c r="BE96" i="11"/>
  <c r="BI94" i="11"/>
  <c r="BH94" i="11"/>
  <c r="BG94" i="11"/>
  <c r="BF94" i="11"/>
  <c r="J31" i="11" s="1"/>
  <c r="AW61" i="1" s="1"/>
  <c r="T94" i="11"/>
  <c r="R94" i="11"/>
  <c r="P94" i="11"/>
  <c r="BK94" i="11"/>
  <c r="J94" i="11"/>
  <c r="BE94" i="11" s="1"/>
  <c r="BI92" i="11"/>
  <c r="BH92" i="11"/>
  <c r="BG92" i="11"/>
  <c r="F32" i="11" s="1"/>
  <c r="BB61" i="1" s="1"/>
  <c r="BF92" i="11"/>
  <c r="T92" i="11"/>
  <c r="R92" i="11"/>
  <c r="P92" i="11"/>
  <c r="BK92" i="11"/>
  <c r="J92" i="11"/>
  <c r="BE92" i="11" s="1"/>
  <c r="BI90" i="11"/>
  <c r="BH90" i="11"/>
  <c r="BG90" i="11"/>
  <c r="BF90" i="11"/>
  <c r="T90" i="11"/>
  <c r="R90" i="11"/>
  <c r="P90" i="11"/>
  <c r="BK90" i="11"/>
  <c r="J90" i="11"/>
  <c r="BE90" i="11" s="1"/>
  <c r="BI88" i="11"/>
  <c r="BH88" i="11"/>
  <c r="BG88" i="11"/>
  <c r="BF88" i="11"/>
  <c r="T88" i="11"/>
  <c r="R88" i="11"/>
  <c r="P88" i="11"/>
  <c r="BK88" i="11"/>
  <c r="J88" i="11"/>
  <c r="BE88" i="11" s="1"/>
  <c r="J30" i="11" s="1"/>
  <c r="AV61" i="1" s="1"/>
  <c r="AT61" i="1" s="1"/>
  <c r="BI84" i="11"/>
  <c r="BH84" i="11"/>
  <c r="F33" i="11" s="1"/>
  <c r="BC61" i="1" s="1"/>
  <c r="BG84" i="11"/>
  <c r="BF84" i="11"/>
  <c r="T84" i="11"/>
  <c r="T83" i="11" s="1"/>
  <c r="T82" i="11" s="1"/>
  <c r="R84" i="11"/>
  <c r="P84" i="11"/>
  <c r="P83" i="11" s="1"/>
  <c r="P82" i="11" s="1"/>
  <c r="BK84" i="11"/>
  <c r="BK83" i="11"/>
  <c r="J83" i="11" s="1"/>
  <c r="J58" i="11" s="1"/>
  <c r="J84" i="11"/>
  <c r="BE84" i="11"/>
  <c r="J77" i="11"/>
  <c r="F77" i="11"/>
  <c r="F75" i="11"/>
  <c r="E73" i="11"/>
  <c r="J51" i="11"/>
  <c r="F51" i="11"/>
  <c r="F49" i="11"/>
  <c r="E47" i="11"/>
  <c r="J18" i="11"/>
  <c r="E18" i="11"/>
  <c r="F52" i="11" s="1"/>
  <c r="J17" i="11"/>
  <c r="J12" i="11"/>
  <c r="J49" i="11" s="1"/>
  <c r="J75" i="11"/>
  <c r="E7" i="11"/>
  <c r="E45" i="11" s="1"/>
  <c r="E71" i="11"/>
  <c r="AY60" i="1"/>
  <c r="AX60" i="1"/>
  <c r="BI204" i="10"/>
  <c r="BH204" i="10"/>
  <c r="BG204" i="10"/>
  <c r="BF204" i="10"/>
  <c r="T204" i="10"/>
  <c r="T203" i="10" s="1"/>
  <c r="R204" i="10"/>
  <c r="R203" i="10"/>
  <c r="P204" i="10"/>
  <c r="P203" i="10" s="1"/>
  <c r="BK204" i="10"/>
  <c r="BK203" i="10"/>
  <c r="J203" i="10"/>
  <c r="J63" i="10" s="1"/>
  <c r="J204" i="10"/>
  <c r="BE204" i="10" s="1"/>
  <c r="BI199" i="10"/>
  <c r="BH199" i="10"/>
  <c r="BG199" i="10"/>
  <c r="BF199" i="10"/>
  <c r="T199" i="10"/>
  <c r="T198" i="10"/>
  <c r="R199" i="10"/>
  <c r="R198" i="10"/>
  <c r="P199" i="10"/>
  <c r="P198" i="10"/>
  <c r="BK199" i="10"/>
  <c r="BK198" i="10"/>
  <c r="J198" i="10"/>
  <c r="J62" i="10" s="1"/>
  <c r="J199" i="10"/>
  <c r="BE199" i="10" s="1"/>
  <c r="BI195" i="10"/>
  <c r="BH195" i="10"/>
  <c r="BG195" i="10"/>
  <c r="BF195" i="10"/>
  <c r="T195" i="10"/>
  <c r="R195" i="10"/>
  <c r="P195" i="10"/>
  <c r="BK195" i="10"/>
  <c r="J195" i="10"/>
  <c r="BE195" i="10" s="1"/>
  <c r="BI191" i="10"/>
  <c r="BH191" i="10"/>
  <c r="BG191" i="10"/>
  <c r="BF191" i="10"/>
  <c r="T191" i="10"/>
  <c r="R191" i="10"/>
  <c r="P191" i="10"/>
  <c r="P182" i="10" s="1"/>
  <c r="BK191" i="10"/>
  <c r="J191" i="10"/>
  <c r="BE191" i="10"/>
  <c r="BI187" i="10"/>
  <c r="F34" i="10" s="1"/>
  <c r="BD60" i="1" s="1"/>
  <c r="BH187" i="10"/>
  <c r="BG187" i="10"/>
  <c r="BF187" i="10"/>
  <c r="T187" i="10"/>
  <c r="T182" i="10" s="1"/>
  <c r="R187" i="10"/>
  <c r="P187" i="10"/>
  <c r="BK187" i="10"/>
  <c r="J187" i="10"/>
  <c r="BE187" i="10" s="1"/>
  <c r="J30" i="10" s="1"/>
  <c r="AV60" i="1" s="1"/>
  <c r="BI183" i="10"/>
  <c r="BH183" i="10"/>
  <c r="BG183" i="10"/>
  <c r="BF183" i="10"/>
  <c r="T183" i="10"/>
  <c r="R183" i="10"/>
  <c r="R182" i="10"/>
  <c r="P183" i="10"/>
  <c r="BK183" i="10"/>
  <c r="BK182" i="10"/>
  <c r="J182" i="10" s="1"/>
  <c r="J61" i="10" s="1"/>
  <c r="J183" i="10"/>
  <c r="BE183" i="10" s="1"/>
  <c r="BI180" i="10"/>
  <c r="BH180" i="10"/>
  <c r="BG180" i="10"/>
  <c r="BF180" i="10"/>
  <c r="T180" i="10"/>
  <c r="R180" i="10"/>
  <c r="P180" i="10"/>
  <c r="BK180" i="10"/>
  <c r="J180" i="10"/>
  <c r="BE180" i="10"/>
  <c r="BI176" i="10"/>
  <c r="BH176" i="10"/>
  <c r="BG176" i="10"/>
  <c r="BF176" i="10"/>
  <c r="T176" i="10"/>
  <c r="T175" i="10"/>
  <c r="R176" i="10"/>
  <c r="R175" i="10"/>
  <c r="P176" i="10"/>
  <c r="P175" i="10"/>
  <c r="BK176" i="10"/>
  <c r="BK175" i="10"/>
  <c r="J175" i="10" s="1"/>
  <c r="J60" i="10" s="1"/>
  <c r="J176" i="10"/>
  <c r="BE176" i="10" s="1"/>
  <c r="BI171" i="10"/>
  <c r="BH171" i="10"/>
  <c r="BG171" i="10"/>
  <c r="BF171" i="10"/>
  <c r="T171" i="10"/>
  <c r="R171" i="10"/>
  <c r="P171" i="10"/>
  <c r="BK171" i="10"/>
  <c r="J171" i="10"/>
  <c r="BE171" i="10" s="1"/>
  <c r="BI167" i="10"/>
  <c r="BH167" i="10"/>
  <c r="BG167" i="10"/>
  <c r="BF167" i="10"/>
  <c r="T167" i="10"/>
  <c r="T166" i="10"/>
  <c r="R167" i="10"/>
  <c r="R166" i="10" s="1"/>
  <c r="P167" i="10"/>
  <c r="P166" i="10"/>
  <c r="BK167" i="10"/>
  <c r="BK166" i="10" s="1"/>
  <c r="J166" i="10" s="1"/>
  <c r="J59" i="10" s="1"/>
  <c r="J167" i="10"/>
  <c r="BE167" i="10"/>
  <c r="BI164" i="10"/>
  <c r="BH164" i="10"/>
  <c r="BG164" i="10"/>
  <c r="BF164" i="10"/>
  <c r="T164" i="10"/>
  <c r="R164" i="10"/>
  <c r="P164" i="10"/>
  <c r="BK164" i="10"/>
  <c r="J164" i="10"/>
  <c r="BE164" i="10"/>
  <c r="BI160" i="10"/>
  <c r="BH160" i="10"/>
  <c r="BG160" i="10"/>
  <c r="BF160" i="10"/>
  <c r="T160" i="10"/>
  <c r="R160" i="10"/>
  <c r="P160" i="10"/>
  <c r="BK160" i="10"/>
  <c r="J160" i="10"/>
  <c r="BE160" i="10"/>
  <c r="BI156" i="10"/>
  <c r="BH156" i="10"/>
  <c r="BG156" i="10"/>
  <c r="BF156" i="10"/>
  <c r="T156" i="10"/>
  <c r="R156" i="10"/>
  <c r="P156" i="10"/>
  <c r="BK156" i="10"/>
  <c r="J156" i="10"/>
  <c r="BE156" i="10"/>
  <c r="BI153" i="10"/>
  <c r="BH153" i="10"/>
  <c r="BG153" i="10"/>
  <c r="BF153" i="10"/>
  <c r="T153" i="10"/>
  <c r="R153" i="10"/>
  <c r="P153" i="10"/>
  <c r="BK153" i="10"/>
  <c r="J153" i="10"/>
  <c r="BE153" i="10"/>
  <c r="BI150" i="10"/>
  <c r="BH150" i="10"/>
  <c r="BG150" i="10"/>
  <c r="BF150" i="10"/>
  <c r="T150" i="10"/>
  <c r="R150" i="10"/>
  <c r="P150" i="10"/>
  <c r="BK150" i="10"/>
  <c r="J150" i="10"/>
  <c r="BE150" i="10"/>
  <c r="BI146" i="10"/>
  <c r="BH146" i="10"/>
  <c r="BG146" i="10"/>
  <c r="BF146" i="10"/>
  <c r="T146" i="10"/>
  <c r="R146" i="10"/>
  <c r="P146" i="10"/>
  <c r="BK146" i="10"/>
  <c r="J146" i="10"/>
  <c r="BE146" i="10"/>
  <c r="BI137" i="10"/>
  <c r="BH137" i="10"/>
  <c r="BG137" i="10"/>
  <c r="BF137" i="10"/>
  <c r="T137" i="10"/>
  <c r="R137" i="10"/>
  <c r="P137" i="10"/>
  <c r="BK137" i="10"/>
  <c r="J137" i="10"/>
  <c r="BE137" i="10"/>
  <c r="BI135" i="10"/>
  <c r="BH135" i="10"/>
  <c r="BG135" i="10"/>
  <c r="BF135" i="10"/>
  <c r="T135" i="10"/>
  <c r="R135" i="10"/>
  <c r="P135" i="10"/>
  <c r="BK135" i="10"/>
  <c r="J135" i="10"/>
  <c r="BE135" i="10"/>
  <c r="BI133" i="10"/>
  <c r="BH133" i="10"/>
  <c r="BG133" i="10"/>
  <c r="BF133" i="10"/>
  <c r="T133" i="10"/>
  <c r="R133" i="10"/>
  <c r="P133" i="10"/>
  <c r="BK133" i="10"/>
  <c r="J133" i="10"/>
  <c r="BE133" i="10"/>
  <c r="BI129" i="10"/>
  <c r="BH129" i="10"/>
  <c r="BG129" i="10"/>
  <c r="BF129" i="10"/>
  <c r="T129" i="10"/>
  <c r="R129" i="10"/>
  <c r="P129" i="10"/>
  <c r="BK129" i="10"/>
  <c r="J129" i="10"/>
  <c r="BE129" i="10"/>
  <c r="BI122" i="10"/>
  <c r="BH122" i="10"/>
  <c r="BG122" i="10"/>
  <c r="BF122" i="10"/>
  <c r="T122" i="10"/>
  <c r="R122" i="10"/>
  <c r="P122" i="10"/>
  <c r="BK122" i="10"/>
  <c r="J122" i="10"/>
  <c r="BE122" i="10"/>
  <c r="BI118" i="10"/>
  <c r="BH118" i="10"/>
  <c r="BG118" i="10"/>
  <c r="BF118" i="10"/>
  <c r="T118" i="10"/>
  <c r="R118" i="10"/>
  <c r="P118" i="10"/>
  <c r="BK118" i="10"/>
  <c r="J118" i="10"/>
  <c r="BE118" i="10"/>
  <c r="BI116" i="10"/>
  <c r="BH116" i="10"/>
  <c r="BG116" i="10"/>
  <c r="BF116" i="10"/>
  <c r="T116" i="10"/>
  <c r="R116" i="10"/>
  <c r="P116" i="10"/>
  <c r="BK116" i="10"/>
  <c r="J116" i="10"/>
  <c r="BE116" i="10"/>
  <c r="BI112" i="10"/>
  <c r="BH112" i="10"/>
  <c r="BG112" i="10"/>
  <c r="BF112" i="10"/>
  <c r="T112" i="10"/>
  <c r="R112" i="10"/>
  <c r="P112" i="10"/>
  <c r="BK112" i="10"/>
  <c r="J112" i="10"/>
  <c r="BE112" i="10"/>
  <c r="BI110" i="10"/>
  <c r="BH110" i="10"/>
  <c r="BG110" i="10"/>
  <c r="BF110" i="10"/>
  <c r="T110" i="10"/>
  <c r="R110" i="10"/>
  <c r="P110" i="10"/>
  <c r="BK110" i="10"/>
  <c r="J110" i="10"/>
  <c r="BE110" i="10"/>
  <c r="BI102" i="10"/>
  <c r="BH102" i="10"/>
  <c r="BG102" i="10"/>
  <c r="BF102" i="10"/>
  <c r="T102" i="10"/>
  <c r="R102" i="10"/>
  <c r="P102" i="10"/>
  <c r="BK102" i="10"/>
  <c r="J102" i="10"/>
  <c r="BE102" i="10"/>
  <c r="BI98" i="10"/>
  <c r="BH98" i="10"/>
  <c r="BG98" i="10"/>
  <c r="BF98" i="10"/>
  <c r="T98" i="10"/>
  <c r="R98" i="10"/>
  <c r="P98" i="10"/>
  <c r="BK98" i="10"/>
  <c r="J98" i="10"/>
  <c r="BE98" i="10"/>
  <c r="BI94" i="10"/>
  <c r="BH94" i="10"/>
  <c r="F33" i="10" s="1"/>
  <c r="BC60" i="1" s="1"/>
  <c r="BG94" i="10"/>
  <c r="BF94" i="10"/>
  <c r="T94" i="10"/>
  <c r="T85" i="10" s="1"/>
  <c r="T84" i="10" s="1"/>
  <c r="T83" i="10" s="1"/>
  <c r="R94" i="10"/>
  <c r="P94" i="10"/>
  <c r="BK94" i="10"/>
  <c r="J94" i="10"/>
  <c r="BE94" i="10"/>
  <c r="BI90" i="10"/>
  <c r="BH90" i="10"/>
  <c r="BG90" i="10"/>
  <c r="BF90" i="10"/>
  <c r="T90" i="10"/>
  <c r="R90" i="10"/>
  <c r="P90" i="10"/>
  <c r="BK90" i="10"/>
  <c r="BK85" i="10" s="1"/>
  <c r="J90" i="10"/>
  <c r="BE90" i="10"/>
  <c r="BI86" i="10"/>
  <c r="BH86" i="10"/>
  <c r="BG86" i="10"/>
  <c r="BF86" i="10"/>
  <c r="T86" i="10"/>
  <c r="R86" i="10"/>
  <c r="R85" i="10"/>
  <c r="R84" i="10" s="1"/>
  <c r="R83" i="10" s="1"/>
  <c r="P86" i="10"/>
  <c r="P85" i="10"/>
  <c r="BK86" i="10"/>
  <c r="J86" i="10"/>
  <c r="BE86" i="10" s="1"/>
  <c r="F30" i="10" s="1"/>
  <c r="AZ60" i="1" s="1"/>
  <c r="J79" i="10"/>
  <c r="F79" i="10"/>
  <c r="F77" i="10"/>
  <c r="E75" i="10"/>
  <c r="J51" i="10"/>
  <c r="F51" i="10"/>
  <c r="F49" i="10"/>
  <c r="E47" i="10"/>
  <c r="J18" i="10"/>
  <c r="E18" i="10"/>
  <c r="F52" i="10" s="1"/>
  <c r="F80" i="10"/>
  <c r="J17" i="10"/>
  <c r="J12" i="10"/>
  <c r="J49" i="10" s="1"/>
  <c r="E7" i="10"/>
  <c r="E73" i="10"/>
  <c r="E45" i="10"/>
  <c r="AY59" i="1"/>
  <c r="AX59" i="1"/>
  <c r="BI330" i="9"/>
  <c r="BH330" i="9"/>
  <c r="BG330" i="9"/>
  <c r="BF330" i="9"/>
  <c r="T330" i="9"/>
  <c r="R330" i="9"/>
  <c r="P330" i="9"/>
  <c r="BK330" i="9"/>
  <c r="J330" i="9"/>
  <c r="BE330" i="9"/>
  <c r="BI328" i="9"/>
  <c r="BH328" i="9"/>
  <c r="BG328" i="9"/>
  <c r="BF328" i="9"/>
  <c r="T328" i="9"/>
  <c r="R328" i="9"/>
  <c r="P328" i="9"/>
  <c r="P323" i="9" s="1"/>
  <c r="BK328" i="9"/>
  <c r="J328" i="9"/>
  <c r="BE328" i="9" s="1"/>
  <c r="BI324" i="9"/>
  <c r="BH324" i="9"/>
  <c r="BG324" i="9"/>
  <c r="BF324" i="9"/>
  <c r="T324" i="9"/>
  <c r="T323" i="9"/>
  <c r="R324" i="9"/>
  <c r="R323" i="9" s="1"/>
  <c r="P324" i="9"/>
  <c r="BK324" i="9"/>
  <c r="J324" i="9"/>
  <c r="BE324" i="9"/>
  <c r="BI321" i="9"/>
  <c r="BH321" i="9"/>
  <c r="BG321" i="9"/>
  <c r="BF321" i="9"/>
  <c r="T321" i="9"/>
  <c r="R321" i="9"/>
  <c r="P321" i="9"/>
  <c r="BK321" i="9"/>
  <c r="J321" i="9"/>
  <c r="BE321" i="9"/>
  <c r="BI319" i="9"/>
  <c r="BH319" i="9"/>
  <c r="BG319" i="9"/>
  <c r="BF319" i="9"/>
  <c r="T319" i="9"/>
  <c r="R319" i="9"/>
  <c r="P319" i="9"/>
  <c r="BK319" i="9"/>
  <c r="J319" i="9"/>
  <c r="BE319" i="9" s="1"/>
  <c r="BI315" i="9"/>
  <c r="BH315" i="9"/>
  <c r="BG315" i="9"/>
  <c r="BF315" i="9"/>
  <c r="T315" i="9"/>
  <c r="R315" i="9"/>
  <c r="P315" i="9"/>
  <c r="BK315" i="9"/>
  <c r="J315" i="9"/>
  <c r="BE315" i="9"/>
  <c r="BI312" i="9"/>
  <c r="BH312" i="9"/>
  <c r="BG312" i="9"/>
  <c r="BF312" i="9"/>
  <c r="T312" i="9"/>
  <c r="R312" i="9"/>
  <c r="P312" i="9"/>
  <c r="BK312" i="9"/>
  <c r="J312" i="9"/>
  <c r="BE312" i="9" s="1"/>
  <c r="BI308" i="9"/>
  <c r="BH308" i="9"/>
  <c r="BG308" i="9"/>
  <c r="BF308" i="9"/>
  <c r="T308" i="9"/>
  <c r="R308" i="9"/>
  <c r="P308" i="9"/>
  <c r="BK308" i="9"/>
  <c r="J308" i="9"/>
  <c r="BE308" i="9"/>
  <c r="BI305" i="9"/>
  <c r="BH305" i="9"/>
  <c r="BG305" i="9"/>
  <c r="BF305" i="9"/>
  <c r="T305" i="9"/>
  <c r="R305" i="9"/>
  <c r="P305" i="9"/>
  <c r="BK305" i="9"/>
  <c r="J305" i="9"/>
  <c r="BE305" i="9" s="1"/>
  <c r="BI301" i="9"/>
  <c r="BH301" i="9"/>
  <c r="BG301" i="9"/>
  <c r="BF301" i="9"/>
  <c r="T301" i="9"/>
  <c r="R301" i="9"/>
  <c r="P301" i="9"/>
  <c r="BK301" i="9"/>
  <c r="J301" i="9"/>
  <c r="BE301" i="9" s="1"/>
  <c r="BI298" i="9"/>
  <c r="BH298" i="9"/>
  <c r="BG298" i="9"/>
  <c r="BF298" i="9"/>
  <c r="T298" i="9"/>
  <c r="R298" i="9"/>
  <c r="P298" i="9"/>
  <c r="BK298" i="9"/>
  <c r="J298" i="9"/>
  <c r="BE298" i="9" s="1"/>
  <c r="BI296" i="9"/>
  <c r="BH296" i="9"/>
  <c r="BG296" i="9"/>
  <c r="BF296" i="9"/>
  <c r="T296" i="9"/>
  <c r="R296" i="9"/>
  <c r="P296" i="9"/>
  <c r="BK296" i="9"/>
  <c r="J296" i="9"/>
  <c r="BE296" i="9"/>
  <c r="BI294" i="9"/>
  <c r="BH294" i="9"/>
  <c r="BG294" i="9"/>
  <c r="BF294" i="9"/>
  <c r="T294" i="9"/>
  <c r="R294" i="9"/>
  <c r="P294" i="9"/>
  <c r="BK294" i="9"/>
  <c r="J294" i="9"/>
  <c r="BE294" i="9" s="1"/>
  <c r="BI292" i="9"/>
  <c r="BH292" i="9"/>
  <c r="BG292" i="9"/>
  <c r="BF292" i="9"/>
  <c r="T292" i="9"/>
  <c r="R292" i="9"/>
  <c r="P292" i="9"/>
  <c r="BK292" i="9"/>
  <c r="J292" i="9"/>
  <c r="BE292" i="9"/>
  <c r="BI290" i="9"/>
  <c r="BH290" i="9"/>
  <c r="BG290" i="9"/>
  <c r="BF290" i="9"/>
  <c r="T290" i="9"/>
  <c r="R290" i="9"/>
  <c r="P290" i="9"/>
  <c r="BK290" i="9"/>
  <c r="J290" i="9"/>
  <c r="BE290" i="9" s="1"/>
  <c r="BI288" i="9"/>
  <c r="BH288" i="9"/>
  <c r="BG288" i="9"/>
  <c r="BF288" i="9"/>
  <c r="T288" i="9"/>
  <c r="R288" i="9"/>
  <c r="P288" i="9"/>
  <c r="BK288" i="9"/>
  <c r="J288" i="9"/>
  <c r="BE288" i="9" s="1"/>
  <c r="BI286" i="9"/>
  <c r="BH286" i="9"/>
  <c r="BG286" i="9"/>
  <c r="BF286" i="9"/>
  <c r="T286" i="9"/>
  <c r="R286" i="9"/>
  <c r="P286" i="9"/>
  <c r="BK286" i="9"/>
  <c r="J286" i="9"/>
  <c r="BE286" i="9" s="1"/>
  <c r="BI283" i="9"/>
  <c r="BH283" i="9"/>
  <c r="BG283" i="9"/>
  <c r="BF283" i="9"/>
  <c r="T283" i="9"/>
  <c r="R283" i="9"/>
  <c r="R273" i="9" s="1"/>
  <c r="R272" i="9" s="1"/>
  <c r="P283" i="9"/>
  <c r="BK283" i="9"/>
  <c r="J283" i="9"/>
  <c r="BE283" i="9"/>
  <c r="BI280" i="9"/>
  <c r="BH280" i="9"/>
  <c r="BG280" i="9"/>
  <c r="BF280" i="9"/>
  <c r="T280" i="9"/>
  <c r="R280" i="9"/>
  <c r="P280" i="9"/>
  <c r="BK280" i="9"/>
  <c r="J280" i="9"/>
  <c r="BE280" i="9" s="1"/>
  <c r="BI277" i="9"/>
  <c r="BH277" i="9"/>
  <c r="BG277" i="9"/>
  <c r="BF277" i="9"/>
  <c r="T277" i="9"/>
  <c r="R277" i="9"/>
  <c r="P277" i="9"/>
  <c r="BK277" i="9"/>
  <c r="J277" i="9"/>
  <c r="BE277" i="9"/>
  <c r="BI274" i="9"/>
  <c r="BH274" i="9"/>
  <c r="BG274" i="9"/>
  <c r="BF274" i="9"/>
  <c r="T274" i="9"/>
  <c r="T273" i="9" s="1"/>
  <c r="T272" i="9" s="1"/>
  <c r="R274" i="9"/>
  <c r="P274" i="9"/>
  <c r="P273" i="9" s="1"/>
  <c r="P272" i="9" s="1"/>
  <c r="BK274" i="9"/>
  <c r="BK273" i="9"/>
  <c r="J273" i="9" s="1"/>
  <c r="J67" i="9" s="1"/>
  <c r="J274" i="9"/>
  <c r="BE274" i="9"/>
  <c r="BI270" i="9"/>
  <c r="BH270" i="9"/>
  <c r="BG270" i="9"/>
  <c r="BF270" i="9"/>
  <c r="T270" i="9"/>
  <c r="R270" i="9"/>
  <c r="P270" i="9"/>
  <c r="BK270" i="9"/>
  <c r="J270" i="9"/>
  <c r="BE270" i="9"/>
  <c r="BI266" i="9"/>
  <c r="BH266" i="9"/>
  <c r="BG266" i="9"/>
  <c r="BF266" i="9"/>
  <c r="T266" i="9"/>
  <c r="T265" i="9" s="1"/>
  <c r="T264" i="9" s="1"/>
  <c r="R266" i="9"/>
  <c r="R265" i="9"/>
  <c r="R264" i="9" s="1"/>
  <c r="P266" i="9"/>
  <c r="P265" i="9" s="1"/>
  <c r="P264" i="9" s="1"/>
  <c r="BK266" i="9"/>
  <c r="BK265" i="9"/>
  <c r="J265" i="9" s="1"/>
  <c r="J65" i="9" s="1"/>
  <c r="J266" i="9"/>
  <c r="BE266" i="9"/>
  <c r="BI262" i="9"/>
  <c r="BH262" i="9"/>
  <c r="BG262" i="9"/>
  <c r="BF262" i="9"/>
  <c r="T262" i="9"/>
  <c r="T261" i="9"/>
  <c r="R262" i="9"/>
  <c r="R261" i="9" s="1"/>
  <c r="P262" i="9"/>
  <c r="P261" i="9"/>
  <c r="BK262" i="9"/>
  <c r="BK261" i="9" s="1"/>
  <c r="J261" i="9"/>
  <c r="J63" i="9" s="1"/>
  <c r="J262" i="9"/>
  <c r="BE262" i="9"/>
  <c r="BI258" i="9"/>
  <c r="BH258" i="9"/>
  <c r="BG258" i="9"/>
  <c r="BF258" i="9"/>
  <c r="T258" i="9"/>
  <c r="R258" i="9"/>
  <c r="P258" i="9"/>
  <c r="BK258" i="9"/>
  <c r="J258" i="9"/>
  <c r="BE258" i="9"/>
  <c r="BI253" i="9"/>
  <c r="BH253" i="9"/>
  <c r="BG253" i="9"/>
  <c r="BF253" i="9"/>
  <c r="T253" i="9"/>
  <c r="R253" i="9"/>
  <c r="P253" i="9"/>
  <c r="BK253" i="9"/>
  <c r="J253" i="9"/>
  <c r="BE253" i="9" s="1"/>
  <c r="BI249" i="9"/>
  <c r="BH249" i="9"/>
  <c r="BG249" i="9"/>
  <c r="BF249" i="9"/>
  <c r="T249" i="9"/>
  <c r="R249" i="9"/>
  <c r="R246" i="9" s="1"/>
  <c r="P249" i="9"/>
  <c r="BK249" i="9"/>
  <c r="J249" i="9"/>
  <c r="BE249" i="9"/>
  <c r="BI247" i="9"/>
  <c r="BH247" i="9"/>
  <c r="BG247" i="9"/>
  <c r="BF247" i="9"/>
  <c r="T247" i="9"/>
  <c r="T246" i="9" s="1"/>
  <c r="R247" i="9"/>
  <c r="P247" i="9"/>
  <c r="BK247" i="9"/>
  <c r="BK246" i="9" s="1"/>
  <c r="J246" i="9" s="1"/>
  <c r="J62" i="9" s="1"/>
  <c r="J247" i="9"/>
  <c r="BE247" i="9"/>
  <c r="BI243" i="9"/>
  <c r="BH243" i="9"/>
  <c r="BG243" i="9"/>
  <c r="BF243" i="9"/>
  <c r="T243" i="9"/>
  <c r="R243" i="9"/>
  <c r="P243" i="9"/>
  <c r="BK243" i="9"/>
  <c r="J243" i="9"/>
  <c r="BE243" i="9" s="1"/>
  <c r="BI241" i="9"/>
  <c r="BH241" i="9"/>
  <c r="BG241" i="9"/>
  <c r="BF241" i="9"/>
  <c r="T241" i="9"/>
  <c r="R241" i="9"/>
  <c r="P241" i="9"/>
  <c r="BK241" i="9"/>
  <c r="J241" i="9"/>
  <c r="BE241" i="9"/>
  <c r="BI237" i="9"/>
  <c r="BH237" i="9"/>
  <c r="BG237" i="9"/>
  <c r="BF237" i="9"/>
  <c r="T237" i="9"/>
  <c r="R237" i="9"/>
  <c r="P237" i="9"/>
  <c r="BK237" i="9"/>
  <c r="J237" i="9"/>
  <c r="BE237" i="9" s="1"/>
  <c r="BI231" i="9"/>
  <c r="BH231" i="9"/>
  <c r="BG231" i="9"/>
  <c r="BF231" i="9"/>
  <c r="T231" i="9"/>
  <c r="R231" i="9"/>
  <c r="P231" i="9"/>
  <c r="BK231" i="9"/>
  <c r="J231" i="9"/>
  <c r="BE231" i="9"/>
  <c r="BI229" i="9"/>
  <c r="BH229" i="9"/>
  <c r="BG229" i="9"/>
  <c r="BF229" i="9"/>
  <c r="T229" i="9"/>
  <c r="R229" i="9"/>
  <c r="P229" i="9"/>
  <c r="BK229" i="9"/>
  <c r="J229" i="9"/>
  <c r="BE229" i="9" s="1"/>
  <c r="BI221" i="9"/>
  <c r="BH221" i="9"/>
  <c r="BG221" i="9"/>
  <c r="BF221" i="9"/>
  <c r="T221" i="9"/>
  <c r="R221" i="9"/>
  <c r="P221" i="9"/>
  <c r="BK221" i="9"/>
  <c r="J221" i="9"/>
  <c r="BE221" i="9"/>
  <c r="BI214" i="9"/>
  <c r="BH214" i="9"/>
  <c r="BG214" i="9"/>
  <c r="BF214" i="9"/>
  <c r="T214" i="9"/>
  <c r="R214" i="9"/>
  <c r="R213" i="9" s="1"/>
  <c r="P214" i="9"/>
  <c r="BK214" i="9"/>
  <c r="BK213" i="9"/>
  <c r="J213" i="9" s="1"/>
  <c r="J61" i="9" s="1"/>
  <c r="J214" i="9"/>
  <c r="BE214" i="9"/>
  <c r="BI209" i="9"/>
  <c r="BH209" i="9"/>
  <c r="BG209" i="9"/>
  <c r="BF209" i="9"/>
  <c r="T209" i="9"/>
  <c r="R209" i="9"/>
  <c r="P209" i="9"/>
  <c r="P204" i="9" s="1"/>
  <c r="BK209" i="9"/>
  <c r="J209" i="9"/>
  <c r="BE209" i="9" s="1"/>
  <c r="BI205" i="9"/>
  <c r="BH205" i="9"/>
  <c r="BG205" i="9"/>
  <c r="BF205" i="9"/>
  <c r="T205" i="9"/>
  <c r="T204" i="9"/>
  <c r="R205" i="9"/>
  <c r="R204" i="9" s="1"/>
  <c r="P205" i="9"/>
  <c r="BK205" i="9"/>
  <c r="J205" i="9"/>
  <c r="BE205" i="9"/>
  <c r="BI201" i="9"/>
  <c r="BH201" i="9"/>
  <c r="BG201" i="9"/>
  <c r="BF201" i="9"/>
  <c r="T201" i="9"/>
  <c r="R201" i="9"/>
  <c r="P201" i="9"/>
  <c r="BK201" i="9"/>
  <c r="J201" i="9"/>
  <c r="BE201" i="9"/>
  <c r="BI197" i="9"/>
  <c r="BH197" i="9"/>
  <c r="BG197" i="9"/>
  <c r="BF197" i="9"/>
  <c r="T197" i="9"/>
  <c r="R197" i="9"/>
  <c r="P197" i="9"/>
  <c r="BK197" i="9"/>
  <c r="J197" i="9"/>
  <c r="BE197" i="9" s="1"/>
  <c r="BI193" i="9"/>
  <c r="BH193" i="9"/>
  <c r="BG193" i="9"/>
  <c r="BF193" i="9"/>
  <c r="T193" i="9"/>
  <c r="R193" i="9"/>
  <c r="R188" i="9" s="1"/>
  <c r="P193" i="9"/>
  <c r="BK193" i="9"/>
  <c r="J193" i="9"/>
  <c r="BE193" i="9"/>
  <c r="BI189" i="9"/>
  <c r="BH189" i="9"/>
  <c r="BG189" i="9"/>
  <c r="BF189" i="9"/>
  <c r="T189" i="9"/>
  <c r="T188" i="9" s="1"/>
  <c r="R189" i="9"/>
  <c r="P189" i="9"/>
  <c r="BK189" i="9"/>
  <c r="BK188" i="9" s="1"/>
  <c r="J188" i="9" s="1"/>
  <c r="J59" i="9" s="1"/>
  <c r="J189" i="9"/>
  <c r="BE189" i="9"/>
  <c r="BI186" i="9"/>
  <c r="BH186" i="9"/>
  <c r="BG186" i="9"/>
  <c r="BF186" i="9"/>
  <c r="T186" i="9"/>
  <c r="R186" i="9"/>
  <c r="P186" i="9"/>
  <c r="BK186" i="9"/>
  <c r="J186" i="9"/>
  <c r="BE186" i="9" s="1"/>
  <c r="BI182" i="9"/>
  <c r="BH182" i="9"/>
  <c r="BG182" i="9"/>
  <c r="BF182" i="9"/>
  <c r="T182" i="9"/>
  <c r="R182" i="9"/>
  <c r="P182" i="9"/>
  <c r="BK182" i="9"/>
  <c r="J182" i="9"/>
  <c r="BE182" i="9"/>
  <c r="BI178" i="9"/>
  <c r="BH178" i="9"/>
  <c r="BG178" i="9"/>
  <c r="BF178" i="9"/>
  <c r="T178" i="9"/>
  <c r="R178" i="9"/>
  <c r="P178" i="9"/>
  <c r="BK178" i="9"/>
  <c r="J178" i="9"/>
  <c r="BE178" i="9" s="1"/>
  <c r="BI175" i="9"/>
  <c r="BH175" i="9"/>
  <c r="BG175" i="9"/>
  <c r="BF175" i="9"/>
  <c r="T175" i="9"/>
  <c r="R175" i="9"/>
  <c r="P175" i="9"/>
  <c r="BK175" i="9"/>
  <c r="J175" i="9"/>
  <c r="BE175" i="9"/>
  <c r="BI172" i="9"/>
  <c r="BH172" i="9"/>
  <c r="BG172" i="9"/>
  <c r="BF172" i="9"/>
  <c r="T172" i="9"/>
  <c r="R172" i="9"/>
  <c r="P172" i="9"/>
  <c r="BK172" i="9"/>
  <c r="J172" i="9"/>
  <c r="BE172" i="9" s="1"/>
  <c r="BI164" i="9"/>
  <c r="BH164" i="9"/>
  <c r="BG164" i="9"/>
  <c r="BF164" i="9"/>
  <c r="T164" i="9"/>
  <c r="R164" i="9"/>
  <c r="P164" i="9"/>
  <c r="BK164" i="9"/>
  <c r="J164" i="9"/>
  <c r="BE164" i="9"/>
  <c r="BI153" i="9"/>
  <c r="BH153" i="9"/>
  <c r="BG153" i="9"/>
  <c r="BF153" i="9"/>
  <c r="T153" i="9"/>
  <c r="R153" i="9"/>
  <c r="P153" i="9"/>
  <c r="BK153" i="9"/>
  <c r="J153" i="9"/>
  <c r="BE153" i="9" s="1"/>
  <c r="BI151" i="9"/>
  <c r="BH151" i="9"/>
  <c r="BG151" i="9"/>
  <c r="BF151" i="9"/>
  <c r="T151" i="9"/>
  <c r="R151" i="9"/>
  <c r="P151" i="9"/>
  <c r="BK151" i="9"/>
  <c r="J151" i="9"/>
  <c r="BE151" i="9" s="1"/>
  <c r="BI140" i="9"/>
  <c r="BH140" i="9"/>
  <c r="BG140" i="9"/>
  <c r="BF140" i="9"/>
  <c r="T140" i="9"/>
  <c r="R140" i="9"/>
  <c r="P140" i="9"/>
  <c r="BK140" i="9"/>
  <c r="J140" i="9"/>
  <c r="BE140" i="9" s="1"/>
  <c r="BI136" i="9"/>
  <c r="BH136" i="9"/>
  <c r="BG136" i="9"/>
  <c r="BF136" i="9"/>
  <c r="T136" i="9"/>
  <c r="R136" i="9"/>
  <c r="P136" i="9"/>
  <c r="BK136" i="9"/>
  <c r="J136" i="9"/>
  <c r="BE136" i="9"/>
  <c r="BI134" i="9"/>
  <c r="BH134" i="9"/>
  <c r="BG134" i="9"/>
  <c r="BF134" i="9"/>
  <c r="T134" i="9"/>
  <c r="R134" i="9"/>
  <c r="P134" i="9"/>
  <c r="BK134" i="9"/>
  <c r="J134" i="9"/>
  <c r="BE134" i="9" s="1"/>
  <c r="BI132" i="9"/>
  <c r="BH132" i="9"/>
  <c r="BG132" i="9"/>
  <c r="BF132" i="9"/>
  <c r="T132" i="9"/>
  <c r="R132" i="9"/>
  <c r="P132" i="9"/>
  <c r="BK132" i="9"/>
  <c r="J132" i="9"/>
  <c r="BE132" i="9"/>
  <c r="BI125" i="9"/>
  <c r="BH125" i="9"/>
  <c r="BG125" i="9"/>
  <c r="BF125" i="9"/>
  <c r="T125" i="9"/>
  <c r="R125" i="9"/>
  <c r="P125" i="9"/>
  <c r="BK125" i="9"/>
  <c r="J125" i="9"/>
  <c r="BE125" i="9" s="1"/>
  <c r="BI121" i="9"/>
  <c r="BH121" i="9"/>
  <c r="BG121" i="9"/>
  <c r="BF121" i="9"/>
  <c r="T121" i="9"/>
  <c r="R121" i="9"/>
  <c r="P121" i="9"/>
  <c r="BK121" i="9"/>
  <c r="J121" i="9"/>
  <c r="BE121" i="9"/>
  <c r="BI119" i="9"/>
  <c r="BH119" i="9"/>
  <c r="BG119" i="9"/>
  <c r="BF119" i="9"/>
  <c r="T119" i="9"/>
  <c r="R119" i="9"/>
  <c r="P119" i="9"/>
  <c r="BK119" i="9"/>
  <c r="J119" i="9"/>
  <c r="BE119" i="9" s="1"/>
  <c r="BI111" i="9"/>
  <c r="BH111" i="9"/>
  <c r="BG111" i="9"/>
  <c r="BF111" i="9"/>
  <c r="T111" i="9"/>
  <c r="R111" i="9"/>
  <c r="P111" i="9"/>
  <c r="BK111" i="9"/>
  <c r="J111" i="9"/>
  <c r="BE111" i="9" s="1"/>
  <c r="BI107" i="9"/>
  <c r="BH107" i="9"/>
  <c r="BG107" i="9"/>
  <c r="BF107" i="9"/>
  <c r="T107" i="9"/>
  <c r="R107" i="9"/>
  <c r="P107" i="9"/>
  <c r="BK107" i="9"/>
  <c r="J107" i="9"/>
  <c r="BE107" i="9" s="1"/>
  <c r="BI103" i="9"/>
  <c r="BH103" i="9"/>
  <c r="F33" i="9" s="1"/>
  <c r="BC59" i="1" s="1"/>
  <c r="BG103" i="9"/>
  <c r="BF103" i="9"/>
  <c r="T103" i="9"/>
  <c r="R103" i="9"/>
  <c r="R90" i="9" s="1"/>
  <c r="P103" i="9"/>
  <c r="BK103" i="9"/>
  <c r="J103" i="9"/>
  <c r="BE103" i="9"/>
  <c r="BI99" i="9"/>
  <c r="BH99" i="9"/>
  <c r="BG99" i="9"/>
  <c r="BF99" i="9"/>
  <c r="F31" i="9" s="1"/>
  <c r="BA59" i="1" s="1"/>
  <c r="T99" i="9"/>
  <c r="R99" i="9"/>
  <c r="P99" i="9"/>
  <c r="BK99" i="9"/>
  <c r="BK90" i="9" s="1"/>
  <c r="J99" i="9"/>
  <c r="BE99" i="9" s="1"/>
  <c r="BI95" i="9"/>
  <c r="BH95" i="9"/>
  <c r="BG95" i="9"/>
  <c r="BF95" i="9"/>
  <c r="T95" i="9"/>
  <c r="R95" i="9"/>
  <c r="P95" i="9"/>
  <c r="P90" i="9" s="1"/>
  <c r="BK95" i="9"/>
  <c r="J95" i="9"/>
  <c r="BE95" i="9"/>
  <c r="BI91" i="9"/>
  <c r="F34" i="9" s="1"/>
  <c r="BD59" i="1" s="1"/>
  <c r="BH91" i="9"/>
  <c r="BG91" i="9"/>
  <c r="F32" i="9" s="1"/>
  <c r="BB59" i="1" s="1"/>
  <c r="BF91" i="9"/>
  <c r="J31" i="9"/>
  <c r="AW59" i="1" s="1"/>
  <c r="T91" i="9"/>
  <c r="T90" i="9"/>
  <c r="R91" i="9"/>
  <c r="P91" i="9"/>
  <c r="BK91" i="9"/>
  <c r="J91" i="9"/>
  <c r="BE91" i="9"/>
  <c r="J84" i="9"/>
  <c r="F84" i="9"/>
  <c r="F82" i="9"/>
  <c r="E80" i="9"/>
  <c r="J51" i="9"/>
  <c r="F51" i="9"/>
  <c r="F49" i="9"/>
  <c r="E47" i="9"/>
  <c r="J18" i="9"/>
  <c r="E18" i="9"/>
  <c r="F52" i="9" s="1"/>
  <c r="F85" i="9"/>
  <c r="J17" i="9"/>
  <c r="J12" i="9"/>
  <c r="J49" i="9" s="1"/>
  <c r="E7" i="9"/>
  <c r="E78" i="9"/>
  <c r="E45" i="9"/>
  <c r="AY58" i="1"/>
  <c r="AX58" i="1"/>
  <c r="BI193" i="8"/>
  <c r="BH193" i="8"/>
  <c r="BG193" i="8"/>
  <c r="BF193" i="8"/>
  <c r="T193" i="8"/>
  <c r="T192" i="8"/>
  <c r="R193" i="8"/>
  <c r="R192" i="8"/>
  <c r="P193" i="8"/>
  <c r="P192" i="8"/>
  <c r="BK193" i="8"/>
  <c r="BK192" i="8"/>
  <c r="J192" i="8"/>
  <c r="J68" i="8" s="1"/>
  <c r="J193" i="8"/>
  <c r="BE193" i="8" s="1"/>
  <c r="BI183" i="8"/>
  <c r="BH183" i="8"/>
  <c r="BG183" i="8"/>
  <c r="BF183" i="8"/>
  <c r="T183" i="8"/>
  <c r="T182" i="8"/>
  <c r="R183" i="8"/>
  <c r="R182" i="8" s="1"/>
  <c r="R181" i="8" s="1"/>
  <c r="P183" i="8"/>
  <c r="P182" i="8"/>
  <c r="P181" i="8" s="1"/>
  <c r="BK183" i="8"/>
  <c r="BK182" i="8" s="1"/>
  <c r="J182" i="8"/>
  <c r="BK181" i="8"/>
  <c r="J181" i="8" s="1"/>
  <c r="J66" i="8" s="1"/>
  <c r="J183" i="8"/>
  <c r="BE183" i="8"/>
  <c r="J67" i="8"/>
  <c r="BI179" i="8"/>
  <c r="BH179" i="8"/>
  <c r="BG179" i="8"/>
  <c r="BF179" i="8"/>
  <c r="T179" i="8"/>
  <c r="T178" i="8"/>
  <c r="R179" i="8"/>
  <c r="R178" i="8" s="1"/>
  <c r="P179" i="8"/>
  <c r="P178" i="8"/>
  <c r="BK179" i="8"/>
  <c r="BK178" i="8" s="1"/>
  <c r="J178" i="8" s="1"/>
  <c r="J65" i="8" s="1"/>
  <c r="J179" i="8"/>
  <c r="BE179" i="8"/>
  <c r="BI176" i="8"/>
  <c r="BH176" i="8"/>
  <c r="BG176" i="8"/>
  <c r="BF176" i="8"/>
  <c r="T176" i="8"/>
  <c r="R176" i="8"/>
  <c r="P176" i="8"/>
  <c r="P170" i="8" s="1"/>
  <c r="BK176" i="8"/>
  <c r="J176" i="8"/>
  <c r="BE176" i="8"/>
  <c r="BI174" i="8"/>
  <c r="BH174" i="8"/>
  <c r="BG174" i="8"/>
  <c r="BF174" i="8"/>
  <c r="T174" i="8"/>
  <c r="T170" i="8" s="1"/>
  <c r="R174" i="8"/>
  <c r="P174" i="8"/>
  <c r="BK174" i="8"/>
  <c r="J174" i="8"/>
  <c r="BE174" i="8"/>
  <c r="BI171" i="8"/>
  <c r="BH171" i="8"/>
  <c r="BG171" i="8"/>
  <c r="BF171" i="8"/>
  <c r="T171" i="8"/>
  <c r="R171" i="8"/>
  <c r="R170" i="8"/>
  <c r="P171" i="8"/>
  <c r="BK171" i="8"/>
  <c r="BK170" i="8"/>
  <c r="J170" i="8" s="1"/>
  <c r="J64" i="8" s="1"/>
  <c r="J171" i="8"/>
  <c r="BE171" i="8"/>
  <c r="BI165" i="8"/>
  <c r="BH165" i="8"/>
  <c r="BG165" i="8"/>
  <c r="BF165" i="8"/>
  <c r="T165" i="8"/>
  <c r="R165" i="8"/>
  <c r="P165" i="8"/>
  <c r="P156" i="8" s="1"/>
  <c r="BK165" i="8"/>
  <c r="J165" i="8"/>
  <c r="BE165" i="8"/>
  <c r="BI161" i="8"/>
  <c r="BH161" i="8"/>
  <c r="BG161" i="8"/>
  <c r="BF161" i="8"/>
  <c r="T161" i="8"/>
  <c r="T156" i="8" s="1"/>
  <c r="R161" i="8"/>
  <c r="P161" i="8"/>
  <c r="BK161" i="8"/>
  <c r="J161" i="8"/>
  <c r="BE161" i="8"/>
  <c r="BI157" i="8"/>
  <c r="BH157" i="8"/>
  <c r="BG157" i="8"/>
  <c r="BF157" i="8"/>
  <c r="T157" i="8"/>
  <c r="R157" i="8"/>
  <c r="R156" i="8"/>
  <c r="P157" i="8"/>
  <c r="BK157" i="8"/>
  <c r="BK156" i="8"/>
  <c r="J156" i="8" s="1"/>
  <c r="J63" i="8" s="1"/>
  <c r="J157" i="8"/>
  <c r="BE157" i="8" s="1"/>
  <c r="BI152" i="8"/>
  <c r="BH152" i="8"/>
  <c r="BG152" i="8"/>
  <c r="BF152" i="8"/>
  <c r="T152" i="8"/>
  <c r="T151" i="8"/>
  <c r="R152" i="8"/>
  <c r="R151" i="8"/>
  <c r="P152" i="8"/>
  <c r="P151" i="8"/>
  <c r="BK152" i="8"/>
  <c r="BK151" i="8"/>
  <c r="J151" i="8" s="1"/>
  <c r="J62" i="8" s="1"/>
  <c r="J152" i="8"/>
  <c r="BE152" i="8"/>
  <c r="BI146" i="8"/>
  <c r="BH146" i="8"/>
  <c r="BG146" i="8"/>
  <c r="BF146" i="8"/>
  <c r="T146" i="8"/>
  <c r="R146" i="8"/>
  <c r="P146" i="8"/>
  <c r="BK146" i="8"/>
  <c r="J146" i="8"/>
  <c r="BE146" i="8"/>
  <c r="BI136" i="8"/>
  <c r="BH136" i="8"/>
  <c r="BG136" i="8"/>
  <c r="BF136" i="8"/>
  <c r="T136" i="8"/>
  <c r="T135" i="8" s="1"/>
  <c r="R136" i="8"/>
  <c r="R135" i="8"/>
  <c r="P136" i="8"/>
  <c r="P135" i="8" s="1"/>
  <c r="BK136" i="8"/>
  <c r="BK135" i="8"/>
  <c r="J135" i="8"/>
  <c r="J61" i="8" s="1"/>
  <c r="J136" i="8"/>
  <c r="BE136" i="8" s="1"/>
  <c r="BI131" i="8"/>
  <c r="BH131" i="8"/>
  <c r="BG131" i="8"/>
  <c r="BF131" i="8"/>
  <c r="T131" i="8"/>
  <c r="T130" i="8"/>
  <c r="R131" i="8"/>
  <c r="R130" i="8"/>
  <c r="P131" i="8"/>
  <c r="P130" i="8"/>
  <c r="BK131" i="8"/>
  <c r="BK130" i="8"/>
  <c r="J130" i="8"/>
  <c r="J60" i="8" s="1"/>
  <c r="J131" i="8"/>
  <c r="BE131" i="8" s="1"/>
  <c r="BI126" i="8"/>
  <c r="BH126" i="8"/>
  <c r="BG126" i="8"/>
  <c r="BF126" i="8"/>
  <c r="T126" i="8"/>
  <c r="R126" i="8"/>
  <c r="P126" i="8"/>
  <c r="BK126" i="8"/>
  <c r="J126" i="8"/>
  <c r="BE126" i="8"/>
  <c r="BI124" i="8"/>
  <c r="BH124" i="8"/>
  <c r="BG124" i="8"/>
  <c r="BF124" i="8"/>
  <c r="T124" i="8"/>
  <c r="R124" i="8"/>
  <c r="P124" i="8"/>
  <c r="P115" i="8" s="1"/>
  <c r="BK124" i="8"/>
  <c r="J124" i="8"/>
  <c r="BE124" i="8"/>
  <c r="BI120" i="8"/>
  <c r="BH120" i="8"/>
  <c r="BG120" i="8"/>
  <c r="BF120" i="8"/>
  <c r="T120" i="8"/>
  <c r="T115" i="8" s="1"/>
  <c r="R120" i="8"/>
  <c r="P120" i="8"/>
  <c r="BK120" i="8"/>
  <c r="J120" i="8"/>
  <c r="BE120" i="8"/>
  <c r="BI116" i="8"/>
  <c r="BH116" i="8"/>
  <c r="BG116" i="8"/>
  <c r="BF116" i="8"/>
  <c r="T116" i="8"/>
  <c r="R116" i="8"/>
  <c r="R115" i="8"/>
  <c r="P116" i="8"/>
  <c r="BK116" i="8"/>
  <c r="BK115" i="8"/>
  <c r="J115" i="8" s="1"/>
  <c r="J59" i="8" s="1"/>
  <c r="J116" i="8"/>
  <c r="BE116" i="8" s="1"/>
  <c r="BI111" i="8"/>
  <c r="BH111" i="8"/>
  <c r="BG111" i="8"/>
  <c r="BF111" i="8"/>
  <c r="T111" i="8"/>
  <c r="R111" i="8"/>
  <c r="P111" i="8"/>
  <c r="BK111" i="8"/>
  <c r="J111" i="8"/>
  <c r="BE111" i="8"/>
  <c r="BI107" i="8"/>
  <c r="BH107" i="8"/>
  <c r="BG107" i="8"/>
  <c r="BF107" i="8"/>
  <c r="T107" i="8"/>
  <c r="R107" i="8"/>
  <c r="P107" i="8"/>
  <c r="BK107" i="8"/>
  <c r="J107" i="8"/>
  <c r="BE107" i="8"/>
  <c r="BI105" i="8"/>
  <c r="BH105" i="8"/>
  <c r="BG105" i="8"/>
  <c r="BF105" i="8"/>
  <c r="T105" i="8"/>
  <c r="R105" i="8"/>
  <c r="P105" i="8"/>
  <c r="BK105" i="8"/>
  <c r="J105" i="8"/>
  <c r="BE105" i="8"/>
  <c r="BI102" i="8"/>
  <c r="BH102" i="8"/>
  <c r="BG102" i="8"/>
  <c r="BF102" i="8"/>
  <c r="T102" i="8"/>
  <c r="R102" i="8"/>
  <c r="P102" i="8"/>
  <c r="BK102" i="8"/>
  <c r="J102" i="8"/>
  <c r="BE102" i="8"/>
  <c r="BI100" i="8"/>
  <c r="BH100" i="8"/>
  <c r="BG100" i="8"/>
  <c r="BF100" i="8"/>
  <c r="T100" i="8"/>
  <c r="R100" i="8"/>
  <c r="R90" i="8" s="1"/>
  <c r="R89" i="8" s="1"/>
  <c r="R88" i="8" s="1"/>
  <c r="P100" i="8"/>
  <c r="BK100" i="8"/>
  <c r="J100" i="8"/>
  <c r="BE100" i="8"/>
  <c r="BI95" i="8"/>
  <c r="BH95" i="8"/>
  <c r="BG95" i="8"/>
  <c r="BF95" i="8"/>
  <c r="J31" i="8" s="1"/>
  <c r="AW58" i="1" s="1"/>
  <c r="T95" i="8"/>
  <c r="R95" i="8"/>
  <c r="P95" i="8"/>
  <c r="BK95" i="8"/>
  <c r="J95" i="8"/>
  <c r="BE95" i="8"/>
  <c r="BI91" i="8"/>
  <c r="F34" i="8"/>
  <c r="BD58" i="1" s="1"/>
  <c r="BH91" i="8"/>
  <c r="BG91" i="8"/>
  <c r="F32" i="8" s="1"/>
  <c r="BB58" i="1" s="1"/>
  <c r="BF91" i="8"/>
  <c r="T91" i="8"/>
  <c r="T90" i="8"/>
  <c r="R91" i="8"/>
  <c r="P91" i="8"/>
  <c r="P90" i="8" s="1"/>
  <c r="BK91" i="8"/>
  <c r="BK90" i="8" s="1"/>
  <c r="J90" i="8" s="1"/>
  <c r="J58" i="8" s="1"/>
  <c r="J91" i="8"/>
  <c r="BE91" i="8"/>
  <c r="J30" i="8" s="1"/>
  <c r="AV58" i="1" s="1"/>
  <c r="J84" i="8"/>
  <c r="F84" i="8"/>
  <c r="F82" i="8"/>
  <c r="E80" i="8"/>
  <c r="J51" i="8"/>
  <c r="F51" i="8"/>
  <c r="F49" i="8"/>
  <c r="E47" i="8"/>
  <c r="J18" i="8"/>
  <c r="E18" i="8"/>
  <c r="F85" i="8" s="1"/>
  <c r="F52" i="8"/>
  <c r="J17" i="8"/>
  <c r="J12" i="8"/>
  <c r="J82" i="8" s="1"/>
  <c r="J49" i="8"/>
  <c r="E7" i="8"/>
  <c r="E45" i="8" s="1"/>
  <c r="AY57" i="1"/>
  <c r="AX57" i="1"/>
  <c r="BI116" i="7"/>
  <c r="BH116" i="7"/>
  <c r="BG116" i="7"/>
  <c r="BF116" i="7"/>
  <c r="T116" i="7"/>
  <c r="T115" i="7" s="1"/>
  <c r="T109" i="7" s="1"/>
  <c r="R116" i="7"/>
  <c r="R115" i="7"/>
  <c r="P116" i="7"/>
  <c r="P115" i="7" s="1"/>
  <c r="BK116" i="7"/>
  <c r="BK115" i="7" s="1"/>
  <c r="J116" i="7"/>
  <c r="BE116" i="7"/>
  <c r="BI111" i="7"/>
  <c r="BH111" i="7"/>
  <c r="BG111" i="7"/>
  <c r="BF111" i="7"/>
  <c r="T111" i="7"/>
  <c r="T110" i="7" s="1"/>
  <c r="R111" i="7"/>
  <c r="R110" i="7" s="1"/>
  <c r="R109" i="7" s="1"/>
  <c r="P111" i="7"/>
  <c r="P110" i="7"/>
  <c r="P109" i="7"/>
  <c r="BK111" i="7"/>
  <c r="BK110" i="7"/>
  <c r="J110" i="7"/>
  <c r="J111" i="7"/>
  <c r="BE111" i="7"/>
  <c r="J63" i="7"/>
  <c r="BI107" i="7"/>
  <c r="BH107" i="7"/>
  <c r="BG107" i="7"/>
  <c r="BF107" i="7"/>
  <c r="T107" i="7"/>
  <c r="T106" i="7" s="1"/>
  <c r="R107" i="7"/>
  <c r="R106" i="7" s="1"/>
  <c r="P107" i="7"/>
  <c r="P106" i="7"/>
  <c r="BK107" i="7"/>
  <c r="BK106" i="7" s="1"/>
  <c r="J106" i="7"/>
  <c r="J61" i="7" s="1"/>
  <c r="J107" i="7"/>
  <c r="BE107" i="7"/>
  <c r="BI104" i="7"/>
  <c r="BH104" i="7"/>
  <c r="BG104" i="7"/>
  <c r="BF104" i="7"/>
  <c r="T104" i="7"/>
  <c r="R104" i="7"/>
  <c r="P104" i="7"/>
  <c r="BK104" i="7"/>
  <c r="J104" i="7"/>
  <c r="BE104" i="7"/>
  <c r="BI102" i="7"/>
  <c r="BH102" i="7"/>
  <c r="BG102" i="7"/>
  <c r="BF102" i="7"/>
  <c r="T102" i="7"/>
  <c r="R102" i="7"/>
  <c r="P102" i="7"/>
  <c r="BK102" i="7"/>
  <c r="J102" i="7"/>
  <c r="BE102" i="7" s="1"/>
  <c r="BI100" i="7"/>
  <c r="BH100" i="7"/>
  <c r="BG100" i="7"/>
  <c r="BF100" i="7"/>
  <c r="T100" i="7"/>
  <c r="R100" i="7"/>
  <c r="P100" i="7"/>
  <c r="BK100" i="7"/>
  <c r="J100" i="7"/>
  <c r="BE100" i="7" s="1"/>
  <c r="BI98" i="7"/>
  <c r="BH98" i="7"/>
  <c r="BG98" i="7"/>
  <c r="F32" i="7" s="1"/>
  <c r="BB57" i="1" s="1"/>
  <c r="BF98" i="7"/>
  <c r="T98" i="7"/>
  <c r="R98" i="7"/>
  <c r="R97" i="7"/>
  <c r="P98" i="7"/>
  <c r="BK98" i="7"/>
  <c r="BK97" i="7"/>
  <c r="J97" i="7"/>
  <c r="J60" i="7" s="1"/>
  <c r="J98" i="7"/>
  <c r="BE98" i="7"/>
  <c r="BI93" i="7"/>
  <c r="BH93" i="7"/>
  <c r="BG93" i="7"/>
  <c r="BF93" i="7"/>
  <c r="J31" i="7" s="1"/>
  <c r="AW57" i="1" s="1"/>
  <c r="T93" i="7"/>
  <c r="T92" i="7" s="1"/>
  <c r="R93" i="7"/>
  <c r="R92" i="7"/>
  <c r="P93" i="7"/>
  <c r="P92" i="7" s="1"/>
  <c r="BK93" i="7"/>
  <c r="BK92" i="7" s="1"/>
  <c r="J92" i="7" s="1"/>
  <c r="J59" i="7" s="1"/>
  <c r="J93" i="7"/>
  <c r="BE93" i="7"/>
  <c r="BI87" i="7"/>
  <c r="BH87" i="7"/>
  <c r="F33" i="7" s="1"/>
  <c r="BC57" i="1" s="1"/>
  <c r="BG87" i="7"/>
  <c r="BF87" i="7"/>
  <c r="F31" i="7"/>
  <c r="BA57" i="1" s="1"/>
  <c r="T87" i="7"/>
  <c r="T86" i="7"/>
  <c r="R87" i="7"/>
  <c r="R86" i="7" s="1"/>
  <c r="R85" i="7" s="1"/>
  <c r="R84" i="7" s="1"/>
  <c r="P87" i="7"/>
  <c r="P86" i="7"/>
  <c r="BK87" i="7"/>
  <c r="BK86" i="7"/>
  <c r="J86" i="7" s="1"/>
  <c r="J87" i="7"/>
  <c r="BE87" i="7"/>
  <c r="J58" i="7"/>
  <c r="J80" i="7"/>
  <c r="F80" i="7"/>
  <c r="F78" i="7"/>
  <c r="E76" i="7"/>
  <c r="J51" i="7"/>
  <c r="F51" i="7"/>
  <c r="F49" i="7"/>
  <c r="E47" i="7"/>
  <c r="J18" i="7"/>
  <c r="E18" i="7"/>
  <c r="F52" i="7" s="1"/>
  <c r="F81" i="7"/>
  <c r="J17" i="7"/>
  <c r="J12" i="7"/>
  <c r="J49" i="7" s="1"/>
  <c r="J78" i="7"/>
  <c r="E7" i="7"/>
  <c r="E74" i="7" s="1"/>
  <c r="AY56" i="1"/>
  <c r="AX56" i="1"/>
  <c r="BI129" i="6"/>
  <c r="BH129" i="6"/>
  <c r="BG129" i="6"/>
  <c r="BF129" i="6"/>
  <c r="T129" i="6"/>
  <c r="T128" i="6"/>
  <c r="R129" i="6"/>
  <c r="R128" i="6"/>
  <c r="P129" i="6"/>
  <c r="P128" i="6"/>
  <c r="BK129" i="6"/>
  <c r="BK128" i="6"/>
  <c r="J128" i="6" s="1"/>
  <c r="J59" i="6" s="1"/>
  <c r="J129" i="6"/>
  <c r="BE129" i="6" s="1"/>
  <c r="BI120" i="6"/>
  <c r="BH120" i="6"/>
  <c r="BG120" i="6"/>
  <c r="BF120" i="6"/>
  <c r="T120" i="6"/>
  <c r="R120" i="6"/>
  <c r="P120" i="6"/>
  <c r="BK120" i="6"/>
  <c r="J120" i="6"/>
  <c r="BE120" i="6" s="1"/>
  <c r="BI113" i="6"/>
  <c r="BH113" i="6"/>
  <c r="BG113" i="6"/>
  <c r="BF113" i="6"/>
  <c r="T113" i="6"/>
  <c r="R113" i="6"/>
  <c r="P113" i="6"/>
  <c r="BK113" i="6"/>
  <c r="J113" i="6"/>
  <c r="BE113" i="6"/>
  <c r="BI111" i="6"/>
  <c r="BH111" i="6"/>
  <c r="BG111" i="6"/>
  <c r="BF111" i="6"/>
  <c r="T111" i="6"/>
  <c r="R111" i="6"/>
  <c r="P111" i="6"/>
  <c r="BK111" i="6"/>
  <c r="J111" i="6"/>
  <c r="BE111" i="6" s="1"/>
  <c r="BI108" i="6"/>
  <c r="BH108" i="6"/>
  <c r="BG108" i="6"/>
  <c r="BF108" i="6"/>
  <c r="T108" i="6"/>
  <c r="R108" i="6"/>
  <c r="P108" i="6"/>
  <c r="BK108" i="6"/>
  <c r="J108" i="6"/>
  <c r="BE108" i="6"/>
  <c r="BI106" i="6"/>
  <c r="BH106" i="6"/>
  <c r="BG106" i="6"/>
  <c r="BF106" i="6"/>
  <c r="T106" i="6"/>
  <c r="R106" i="6"/>
  <c r="P106" i="6"/>
  <c r="BK106" i="6"/>
  <c r="J106" i="6"/>
  <c r="BE106" i="6" s="1"/>
  <c r="BI103" i="6"/>
  <c r="BH103" i="6"/>
  <c r="BG103" i="6"/>
  <c r="BF103" i="6"/>
  <c r="T103" i="6"/>
  <c r="R103" i="6"/>
  <c r="P103" i="6"/>
  <c r="BK103" i="6"/>
  <c r="J103" i="6"/>
  <c r="BE103" i="6"/>
  <c r="BI99" i="6"/>
  <c r="BH99" i="6"/>
  <c r="BG99" i="6"/>
  <c r="BF99" i="6"/>
  <c r="T99" i="6"/>
  <c r="R99" i="6"/>
  <c r="P99" i="6"/>
  <c r="BK99" i="6"/>
  <c r="J99" i="6"/>
  <c r="BE99" i="6" s="1"/>
  <c r="BI97" i="6"/>
  <c r="BH97" i="6"/>
  <c r="BG97" i="6"/>
  <c r="BF97" i="6"/>
  <c r="T97" i="6"/>
  <c r="R97" i="6"/>
  <c r="P97" i="6"/>
  <c r="BK97" i="6"/>
  <c r="J97" i="6"/>
  <c r="BE97" i="6"/>
  <c r="BI95" i="6"/>
  <c r="BH95" i="6"/>
  <c r="BG95" i="6"/>
  <c r="BF95" i="6"/>
  <c r="T95" i="6"/>
  <c r="R95" i="6"/>
  <c r="P95" i="6"/>
  <c r="BK95" i="6"/>
  <c r="J95" i="6"/>
  <c r="BE95" i="6" s="1"/>
  <c r="BI93" i="6"/>
  <c r="BH93" i="6"/>
  <c r="BG93" i="6"/>
  <c r="BF93" i="6"/>
  <c r="T93" i="6"/>
  <c r="R93" i="6"/>
  <c r="P93" i="6"/>
  <c r="BK93" i="6"/>
  <c r="J93" i="6"/>
  <c r="BE93" i="6"/>
  <c r="BI91" i="6"/>
  <c r="BH91" i="6"/>
  <c r="BG91" i="6"/>
  <c r="BF91" i="6"/>
  <c r="T91" i="6"/>
  <c r="R91" i="6"/>
  <c r="P91" i="6"/>
  <c r="BK91" i="6"/>
  <c r="J91" i="6"/>
  <c r="BE91" i="6" s="1"/>
  <c r="BI89" i="6"/>
  <c r="BH89" i="6"/>
  <c r="BG89" i="6"/>
  <c r="BF89" i="6"/>
  <c r="T89" i="6"/>
  <c r="R89" i="6"/>
  <c r="P89" i="6"/>
  <c r="BK89" i="6"/>
  <c r="J89" i="6"/>
  <c r="BE89" i="6"/>
  <c r="BI86" i="6"/>
  <c r="BH86" i="6"/>
  <c r="BG86" i="6"/>
  <c r="BF86" i="6"/>
  <c r="T86" i="6"/>
  <c r="T81" i="6" s="1"/>
  <c r="T80" i="6" s="1"/>
  <c r="T79" i="6" s="1"/>
  <c r="R86" i="6"/>
  <c r="P86" i="6"/>
  <c r="BK86" i="6"/>
  <c r="J86" i="6"/>
  <c r="BE86" i="6" s="1"/>
  <c r="BI84" i="6"/>
  <c r="BH84" i="6"/>
  <c r="BG84" i="6"/>
  <c r="F32" i="6" s="1"/>
  <c r="BB56" i="1" s="1"/>
  <c r="BF84" i="6"/>
  <c r="T84" i="6"/>
  <c r="R84" i="6"/>
  <c r="R81" i="6" s="1"/>
  <c r="R80" i="6" s="1"/>
  <c r="R79" i="6" s="1"/>
  <c r="P84" i="6"/>
  <c r="P81" i="6" s="1"/>
  <c r="P80" i="6" s="1"/>
  <c r="P79" i="6" s="1"/>
  <c r="AU56" i="1" s="1"/>
  <c r="BK84" i="6"/>
  <c r="J84" i="6"/>
  <c r="BE84" i="6"/>
  <c r="BI82" i="6"/>
  <c r="F34" i="6" s="1"/>
  <c r="BD56" i="1" s="1"/>
  <c r="BH82" i="6"/>
  <c r="F33" i="6"/>
  <c r="BC56" i="1"/>
  <c r="BG82" i="6"/>
  <c r="BF82" i="6"/>
  <c r="J31" i="6" s="1"/>
  <c r="AW56" i="1" s="1"/>
  <c r="T82" i="6"/>
  <c r="R82" i="6"/>
  <c r="P82" i="6"/>
  <c r="BK82" i="6"/>
  <c r="BK81" i="6" s="1"/>
  <c r="J82" i="6"/>
  <c r="BE82" i="6" s="1"/>
  <c r="J75" i="6"/>
  <c r="F75" i="6"/>
  <c r="F73" i="6"/>
  <c r="E71" i="6"/>
  <c r="J51" i="6"/>
  <c r="F51" i="6"/>
  <c r="F49" i="6"/>
  <c r="E47" i="6"/>
  <c r="J18" i="6"/>
  <c r="E18" i="6"/>
  <c r="F76" i="6" s="1"/>
  <c r="J17" i="6"/>
  <c r="J12" i="6"/>
  <c r="J73" i="6" s="1"/>
  <c r="E7" i="6"/>
  <c r="E69" i="6"/>
  <c r="E45" i="6"/>
  <c r="AY55" i="1"/>
  <c r="AX55" i="1"/>
  <c r="BI281" i="5"/>
  <c r="BH281" i="5"/>
  <c r="BG281" i="5"/>
  <c r="BF281" i="5"/>
  <c r="T281" i="5"/>
  <c r="T280" i="5" s="1"/>
  <c r="R281" i="5"/>
  <c r="R280" i="5" s="1"/>
  <c r="P281" i="5"/>
  <c r="P280" i="5"/>
  <c r="BK281" i="5"/>
  <c r="BK280" i="5" s="1"/>
  <c r="J280" i="5"/>
  <c r="J64" i="5" s="1"/>
  <c r="J281" i="5"/>
  <c r="BE281" i="5"/>
  <c r="BI275" i="5"/>
  <c r="BH275" i="5"/>
  <c r="BG275" i="5"/>
  <c r="BF275" i="5"/>
  <c r="T275" i="5"/>
  <c r="R275" i="5"/>
  <c r="P275" i="5"/>
  <c r="BK275" i="5"/>
  <c r="J275" i="5"/>
  <c r="BE275" i="5"/>
  <c r="BI271" i="5"/>
  <c r="BH271" i="5"/>
  <c r="BG271" i="5"/>
  <c r="BF271" i="5"/>
  <c r="T271" i="5"/>
  <c r="R271" i="5"/>
  <c r="P271" i="5"/>
  <c r="BK271" i="5"/>
  <c r="J271" i="5"/>
  <c r="BE271" i="5" s="1"/>
  <c r="BI267" i="5"/>
  <c r="BH267" i="5"/>
  <c r="BG267" i="5"/>
  <c r="BF267" i="5"/>
  <c r="T267" i="5"/>
  <c r="R267" i="5"/>
  <c r="P267" i="5"/>
  <c r="BK267" i="5"/>
  <c r="J267" i="5"/>
  <c r="BE267" i="5" s="1"/>
  <c r="BI264" i="5"/>
  <c r="BH264" i="5"/>
  <c r="BG264" i="5"/>
  <c r="BF264" i="5"/>
  <c r="T264" i="5"/>
  <c r="R264" i="5"/>
  <c r="P264" i="5"/>
  <c r="BK264" i="5"/>
  <c r="J264" i="5"/>
  <c r="BE264" i="5" s="1"/>
  <c r="BI260" i="5"/>
  <c r="BH260" i="5"/>
  <c r="BG260" i="5"/>
  <c r="BF260" i="5"/>
  <c r="T260" i="5"/>
  <c r="R260" i="5"/>
  <c r="P260" i="5"/>
  <c r="BK260" i="5"/>
  <c r="J260" i="5"/>
  <c r="BE260" i="5"/>
  <c r="BI256" i="5"/>
  <c r="BH256" i="5"/>
  <c r="BG256" i="5"/>
  <c r="BF256" i="5"/>
  <c r="T256" i="5"/>
  <c r="R256" i="5"/>
  <c r="P256" i="5"/>
  <c r="BK256" i="5"/>
  <c r="J256" i="5"/>
  <c r="BE256" i="5" s="1"/>
  <c r="BI252" i="5"/>
  <c r="BH252" i="5"/>
  <c r="BG252" i="5"/>
  <c r="BF252" i="5"/>
  <c r="T252" i="5"/>
  <c r="R252" i="5"/>
  <c r="R247" i="5" s="1"/>
  <c r="P252" i="5"/>
  <c r="BK252" i="5"/>
  <c r="J252" i="5"/>
  <c r="BE252" i="5"/>
  <c r="BI248" i="5"/>
  <c r="BH248" i="5"/>
  <c r="BG248" i="5"/>
  <c r="BF248" i="5"/>
  <c r="T248" i="5"/>
  <c r="T247" i="5" s="1"/>
  <c r="R248" i="5"/>
  <c r="P248" i="5"/>
  <c r="BK248" i="5"/>
  <c r="BK247" i="5" s="1"/>
  <c r="J247" i="5" s="1"/>
  <c r="J63" i="5" s="1"/>
  <c r="J248" i="5"/>
  <c r="BE248" i="5"/>
  <c r="BI245" i="5"/>
  <c r="BH245" i="5"/>
  <c r="BG245" i="5"/>
  <c r="BF245" i="5"/>
  <c r="T245" i="5"/>
  <c r="R245" i="5"/>
  <c r="P245" i="5"/>
  <c r="BK245" i="5"/>
  <c r="J245" i="5"/>
  <c r="BE245" i="5" s="1"/>
  <c r="BI242" i="5"/>
  <c r="BH242" i="5"/>
  <c r="BG242" i="5"/>
  <c r="BF242" i="5"/>
  <c r="T242" i="5"/>
  <c r="R242" i="5"/>
  <c r="R237" i="5" s="1"/>
  <c r="P242" i="5"/>
  <c r="BK242" i="5"/>
  <c r="J242" i="5"/>
  <c r="BE242" i="5"/>
  <c r="BI238" i="5"/>
  <c r="BH238" i="5"/>
  <c r="BG238" i="5"/>
  <c r="BF238" i="5"/>
  <c r="T238" i="5"/>
  <c r="R238" i="5"/>
  <c r="P238" i="5"/>
  <c r="P237" i="5" s="1"/>
  <c r="BK238" i="5"/>
  <c r="BK237" i="5"/>
  <c r="J237" i="5"/>
  <c r="J62" i="5" s="1"/>
  <c r="J238" i="5"/>
  <c r="BE238" i="5"/>
  <c r="BI233" i="5"/>
  <c r="BH233" i="5"/>
  <c r="BG233" i="5"/>
  <c r="BF233" i="5"/>
  <c r="T233" i="5"/>
  <c r="R233" i="5"/>
  <c r="P233" i="5"/>
  <c r="BK233" i="5"/>
  <c r="J233" i="5"/>
  <c r="BE233" i="5" s="1"/>
  <c r="BI229" i="5"/>
  <c r="BH229" i="5"/>
  <c r="BG229" i="5"/>
  <c r="BF229" i="5"/>
  <c r="T229" i="5"/>
  <c r="R229" i="5"/>
  <c r="P229" i="5"/>
  <c r="BK229" i="5"/>
  <c r="J229" i="5"/>
  <c r="BE229" i="5" s="1"/>
  <c r="BI224" i="5"/>
  <c r="BH224" i="5"/>
  <c r="BG224" i="5"/>
  <c r="BF224" i="5"/>
  <c r="T224" i="5"/>
  <c r="R224" i="5"/>
  <c r="P224" i="5"/>
  <c r="P219" i="5" s="1"/>
  <c r="BK224" i="5"/>
  <c r="J224" i="5"/>
  <c r="BE224" i="5" s="1"/>
  <c r="BI220" i="5"/>
  <c r="BH220" i="5"/>
  <c r="BG220" i="5"/>
  <c r="BF220" i="5"/>
  <c r="T220" i="5"/>
  <c r="T219" i="5"/>
  <c r="R220" i="5"/>
  <c r="R219" i="5" s="1"/>
  <c r="P220" i="5"/>
  <c r="BK220" i="5"/>
  <c r="BK219" i="5" s="1"/>
  <c r="J219" i="5" s="1"/>
  <c r="J61" i="5" s="1"/>
  <c r="J220" i="5"/>
  <c r="BE220" i="5"/>
  <c r="BI215" i="5"/>
  <c r="BH215" i="5"/>
  <c r="BG215" i="5"/>
  <c r="BF215" i="5"/>
  <c r="T215" i="5"/>
  <c r="T179" i="5" s="1"/>
  <c r="R215" i="5"/>
  <c r="P215" i="5"/>
  <c r="BK215" i="5"/>
  <c r="J215" i="5"/>
  <c r="BE215" i="5" s="1"/>
  <c r="BI211" i="5"/>
  <c r="BH211" i="5"/>
  <c r="BG211" i="5"/>
  <c r="BF211" i="5"/>
  <c r="T211" i="5"/>
  <c r="R211" i="5"/>
  <c r="P211" i="5"/>
  <c r="BK211" i="5"/>
  <c r="J211" i="5"/>
  <c r="BE211" i="5" s="1"/>
  <c r="BI209" i="5"/>
  <c r="BH209" i="5"/>
  <c r="BG209" i="5"/>
  <c r="BF209" i="5"/>
  <c r="T209" i="5"/>
  <c r="R209" i="5"/>
  <c r="P209" i="5"/>
  <c r="BK209" i="5"/>
  <c r="J209" i="5"/>
  <c r="BE209" i="5"/>
  <c r="BI194" i="5"/>
  <c r="BH194" i="5"/>
  <c r="BG194" i="5"/>
  <c r="BF194" i="5"/>
  <c r="T194" i="5"/>
  <c r="R194" i="5"/>
  <c r="P194" i="5"/>
  <c r="P179" i="5" s="1"/>
  <c r="BK194" i="5"/>
  <c r="J194" i="5"/>
  <c r="BE194" i="5" s="1"/>
  <c r="BI180" i="5"/>
  <c r="BH180" i="5"/>
  <c r="BG180" i="5"/>
  <c r="BF180" i="5"/>
  <c r="T180" i="5"/>
  <c r="R180" i="5"/>
  <c r="R179" i="5" s="1"/>
  <c r="P180" i="5"/>
  <c r="BK180" i="5"/>
  <c r="J180" i="5"/>
  <c r="BE180" i="5"/>
  <c r="BI177" i="5"/>
  <c r="BH177" i="5"/>
  <c r="BG177" i="5"/>
  <c r="BF177" i="5"/>
  <c r="T177" i="5"/>
  <c r="R177" i="5"/>
  <c r="P177" i="5"/>
  <c r="BK177" i="5"/>
  <c r="J177" i="5"/>
  <c r="BE177" i="5"/>
  <c r="BI173" i="5"/>
  <c r="BH173" i="5"/>
  <c r="BG173" i="5"/>
  <c r="BF173" i="5"/>
  <c r="T173" i="5"/>
  <c r="R173" i="5"/>
  <c r="P173" i="5"/>
  <c r="BK173" i="5"/>
  <c r="J173" i="5"/>
  <c r="BE173" i="5" s="1"/>
  <c r="BI168" i="5"/>
  <c r="BH168" i="5"/>
  <c r="BG168" i="5"/>
  <c r="BF168" i="5"/>
  <c r="T168" i="5"/>
  <c r="R168" i="5"/>
  <c r="R162" i="5" s="1"/>
  <c r="P168" i="5"/>
  <c r="BK168" i="5"/>
  <c r="J168" i="5"/>
  <c r="BE168" i="5"/>
  <c r="BI163" i="5"/>
  <c r="BH163" i="5"/>
  <c r="BG163" i="5"/>
  <c r="BF163" i="5"/>
  <c r="T163" i="5"/>
  <c r="T162" i="5" s="1"/>
  <c r="R163" i="5"/>
  <c r="P163" i="5"/>
  <c r="BK163" i="5"/>
  <c r="BK162" i="5" s="1"/>
  <c r="J162" i="5" s="1"/>
  <c r="J59" i="5" s="1"/>
  <c r="J163" i="5"/>
  <c r="BE163" i="5"/>
  <c r="BI159" i="5"/>
  <c r="BH159" i="5"/>
  <c r="BG159" i="5"/>
  <c r="BF159" i="5"/>
  <c r="T159" i="5"/>
  <c r="R159" i="5"/>
  <c r="P159" i="5"/>
  <c r="BK159" i="5"/>
  <c r="J159" i="5"/>
  <c r="BE159" i="5" s="1"/>
  <c r="BI157" i="5"/>
  <c r="BH157" i="5"/>
  <c r="BG157" i="5"/>
  <c r="BF157" i="5"/>
  <c r="T157" i="5"/>
  <c r="R157" i="5"/>
  <c r="P157" i="5"/>
  <c r="BK157" i="5"/>
  <c r="J157" i="5"/>
  <c r="BE157" i="5"/>
  <c r="BI153" i="5"/>
  <c r="BH153" i="5"/>
  <c r="BG153" i="5"/>
  <c r="BF153" i="5"/>
  <c r="T153" i="5"/>
  <c r="R153" i="5"/>
  <c r="P153" i="5"/>
  <c r="BK153" i="5"/>
  <c r="J153" i="5"/>
  <c r="BE153" i="5" s="1"/>
  <c r="BI150" i="5"/>
  <c r="BH150" i="5"/>
  <c r="BG150" i="5"/>
  <c r="BF150" i="5"/>
  <c r="T150" i="5"/>
  <c r="R150" i="5"/>
  <c r="P150" i="5"/>
  <c r="BK150" i="5"/>
  <c r="J150" i="5"/>
  <c r="BE150" i="5"/>
  <c r="BI146" i="5"/>
  <c r="BH146" i="5"/>
  <c r="BG146" i="5"/>
  <c r="BF146" i="5"/>
  <c r="T146" i="5"/>
  <c r="R146" i="5"/>
  <c r="P146" i="5"/>
  <c r="BK146" i="5"/>
  <c r="J146" i="5"/>
  <c r="BE146" i="5" s="1"/>
  <c r="BI135" i="5"/>
  <c r="BH135" i="5"/>
  <c r="BG135" i="5"/>
  <c r="BF135" i="5"/>
  <c r="T135" i="5"/>
  <c r="R135" i="5"/>
  <c r="P135" i="5"/>
  <c r="BK135" i="5"/>
  <c r="J135" i="5"/>
  <c r="BE135" i="5"/>
  <c r="BI128" i="5"/>
  <c r="BH128" i="5"/>
  <c r="BG128" i="5"/>
  <c r="BF128" i="5"/>
  <c r="T128" i="5"/>
  <c r="R128" i="5"/>
  <c r="P128" i="5"/>
  <c r="BK128" i="5"/>
  <c r="J128" i="5"/>
  <c r="BE128" i="5" s="1"/>
  <c r="BI126" i="5"/>
  <c r="BH126" i="5"/>
  <c r="BG126" i="5"/>
  <c r="BF126" i="5"/>
  <c r="T126" i="5"/>
  <c r="R126" i="5"/>
  <c r="P126" i="5"/>
  <c r="BK126" i="5"/>
  <c r="J126" i="5"/>
  <c r="BE126" i="5" s="1"/>
  <c r="BI124" i="5"/>
  <c r="BH124" i="5"/>
  <c r="BG124" i="5"/>
  <c r="BF124" i="5"/>
  <c r="T124" i="5"/>
  <c r="R124" i="5"/>
  <c r="P124" i="5"/>
  <c r="BK124" i="5"/>
  <c r="J124" i="5"/>
  <c r="BE124" i="5" s="1"/>
  <c r="BI117" i="5"/>
  <c r="BH117" i="5"/>
  <c r="BG117" i="5"/>
  <c r="BF117" i="5"/>
  <c r="T117" i="5"/>
  <c r="R117" i="5"/>
  <c r="P117" i="5"/>
  <c r="BK117" i="5"/>
  <c r="J117" i="5"/>
  <c r="BE117" i="5"/>
  <c r="BI115" i="5"/>
  <c r="BH115" i="5"/>
  <c r="BG115" i="5"/>
  <c r="BF115" i="5"/>
  <c r="T115" i="5"/>
  <c r="R115" i="5"/>
  <c r="P115" i="5"/>
  <c r="BK115" i="5"/>
  <c r="J115" i="5"/>
  <c r="BE115" i="5" s="1"/>
  <c r="BI113" i="5"/>
  <c r="BH113" i="5"/>
  <c r="BG113" i="5"/>
  <c r="F32" i="5" s="1"/>
  <c r="BB55" i="1" s="1"/>
  <c r="BF113" i="5"/>
  <c r="T113" i="5"/>
  <c r="R113" i="5"/>
  <c r="P113" i="5"/>
  <c r="BK113" i="5"/>
  <c r="J113" i="5"/>
  <c r="BE113" i="5"/>
  <c r="BI111" i="5"/>
  <c r="BH111" i="5"/>
  <c r="BG111" i="5"/>
  <c r="BF111" i="5"/>
  <c r="J31" i="5" s="1"/>
  <c r="AW55" i="1" s="1"/>
  <c r="T111" i="5"/>
  <c r="R111" i="5"/>
  <c r="P111" i="5"/>
  <c r="BK111" i="5"/>
  <c r="J111" i="5"/>
  <c r="BE111" i="5" s="1"/>
  <c r="BI103" i="5"/>
  <c r="BH103" i="5"/>
  <c r="BG103" i="5"/>
  <c r="BF103" i="5"/>
  <c r="T103" i="5"/>
  <c r="R103" i="5"/>
  <c r="P103" i="5"/>
  <c r="BK103" i="5"/>
  <c r="J103" i="5"/>
  <c r="BE103" i="5"/>
  <c r="BI101" i="5"/>
  <c r="BH101" i="5"/>
  <c r="BG101" i="5"/>
  <c r="BF101" i="5"/>
  <c r="T101" i="5"/>
  <c r="R101" i="5"/>
  <c r="P101" i="5"/>
  <c r="BK101" i="5"/>
  <c r="J101" i="5"/>
  <c r="BE101" i="5" s="1"/>
  <c r="BI91" i="5"/>
  <c r="BH91" i="5"/>
  <c r="BG91" i="5"/>
  <c r="BF91" i="5"/>
  <c r="T91" i="5"/>
  <c r="T86" i="5" s="1"/>
  <c r="R91" i="5"/>
  <c r="P91" i="5"/>
  <c r="BK91" i="5"/>
  <c r="J91" i="5"/>
  <c r="BE91" i="5" s="1"/>
  <c r="BI87" i="5"/>
  <c r="BH87" i="5"/>
  <c r="F33" i="5" s="1"/>
  <c r="BC55" i="1" s="1"/>
  <c r="BG87" i="5"/>
  <c r="BF87" i="5"/>
  <c r="F31" i="5"/>
  <c r="BA55" i="1" s="1"/>
  <c r="T87" i="5"/>
  <c r="R87" i="5"/>
  <c r="R86" i="5" s="1"/>
  <c r="P87" i="5"/>
  <c r="P86" i="5"/>
  <c r="BK87" i="5"/>
  <c r="BK86" i="5"/>
  <c r="J86" i="5" s="1"/>
  <c r="J87" i="5"/>
  <c r="BE87" i="5"/>
  <c r="J58" i="5"/>
  <c r="J80" i="5"/>
  <c r="F80" i="5"/>
  <c r="F78" i="5"/>
  <c r="E76" i="5"/>
  <c r="J51" i="5"/>
  <c r="F51" i="5"/>
  <c r="F49" i="5"/>
  <c r="E47" i="5"/>
  <c r="J18" i="5"/>
  <c r="E18" i="5"/>
  <c r="F52" i="5" s="1"/>
  <c r="F81" i="5"/>
  <c r="J17" i="5"/>
  <c r="J12" i="5"/>
  <c r="J49" i="5" s="1"/>
  <c r="J78" i="5"/>
  <c r="E7" i="5"/>
  <c r="E74" i="5" s="1"/>
  <c r="AY54" i="1"/>
  <c r="AX54" i="1"/>
  <c r="BI168" i="4"/>
  <c r="BH168" i="4"/>
  <c r="BG168" i="4"/>
  <c r="BF168" i="4"/>
  <c r="T168" i="4"/>
  <c r="T167" i="4"/>
  <c r="R168" i="4"/>
  <c r="R167" i="4"/>
  <c r="P168" i="4"/>
  <c r="P167" i="4"/>
  <c r="BK168" i="4"/>
  <c r="BK167" i="4"/>
  <c r="J167" i="4" s="1"/>
  <c r="J66" i="4" s="1"/>
  <c r="J168" i="4"/>
  <c r="BE168" i="4" s="1"/>
  <c r="BI158" i="4"/>
  <c r="BH158" i="4"/>
  <c r="BG158" i="4"/>
  <c r="BF158" i="4"/>
  <c r="T158" i="4"/>
  <c r="T157" i="4" s="1"/>
  <c r="T156" i="4" s="1"/>
  <c r="R158" i="4"/>
  <c r="R157" i="4"/>
  <c r="R156" i="4"/>
  <c r="P158" i="4"/>
  <c r="P157" i="4"/>
  <c r="P156" i="4"/>
  <c r="BK158" i="4"/>
  <c r="BK157" i="4" s="1"/>
  <c r="J157" i="4" s="1"/>
  <c r="J65" i="4" s="1"/>
  <c r="J158" i="4"/>
  <c r="BE158" i="4"/>
  <c r="BI154" i="4"/>
  <c r="BH154" i="4"/>
  <c r="BG154" i="4"/>
  <c r="BF154" i="4"/>
  <c r="T154" i="4"/>
  <c r="T153" i="4"/>
  <c r="R154" i="4"/>
  <c r="R153" i="4"/>
  <c r="P154" i="4"/>
  <c r="P153" i="4"/>
  <c r="BK154" i="4"/>
  <c r="BK153" i="4"/>
  <c r="J153" i="4" s="1"/>
  <c r="J63" i="4" s="1"/>
  <c r="J154" i="4"/>
  <c r="BE154" i="4" s="1"/>
  <c r="BI149" i="4"/>
  <c r="BH149" i="4"/>
  <c r="BG149" i="4"/>
  <c r="BF149" i="4"/>
  <c r="T149" i="4"/>
  <c r="T148" i="4"/>
  <c r="R149" i="4"/>
  <c r="R148" i="4"/>
  <c r="P149" i="4"/>
  <c r="P148" i="4"/>
  <c r="BK149" i="4"/>
  <c r="BK148" i="4"/>
  <c r="J148" i="4" s="1"/>
  <c r="J62" i="4" s="1"/>
  <c r="J149" i="4"/>
  <c r="BE149" i="4"/>
  <c r="BI143" i="4"/>
  <c r="BH143" i="4"/>
  <c r="BG143" i="4"/>
  <c r="BF143" i="4"/>
  <c r="T143" i="4"/>
  <c r="R143" i="4"/>
  <c r="P143" i="4"/>
  <c r="BK143" i="4"/>
  <c r="J143" i="4"/>
  <c r="BE143" i="4"/>
  <c r="BI133" i="4"/>
  <c r="BH133" i="4"/>
  <c r="BG133" i="4"/>
  <c r="BF133" i="4"/>
  <c r="T133" i="4"/>
  <c r="T132" i="4" s="1"/>
  <c r="R133" i="4"/>
  <c r="R132" i="4"/>
  <c r="P133" i="4"/>
  <c r="P132" i="4" s="1"/>
  <c r="BK133" i="4"/>
  <c r="BK132" i="4"/>
  <c r="J132" i="4"/>
  <c r="J61" i="4" s="1"/>
  <c r="J133" i="4"/>
  <c r="BE133" i="4" s="1"/>
  <c r="BI128" i="4"/>
  <c r="BH128" i="4"/>
  <c r="BG128" i="4"/>
  <c r="BF128" i="4"/>
  <c r="T128" i="4"/>
  <c r="T127" i="4"/>
  <c r="R128" i="4"/>
  <c r="R127" i="4"/>
  <c r="P128" i="4"/>
  <c r="P127" i="4"/>
  <c r="BK128" i="4"/>
  <c r="BK127" i="4"/>
  <c r="J127" i="4"/>
  <c r="J60" i="4" s="1"/>
  <c r="J128" i="4"/>
  <c r="BE128" i="4" s="1"/>
  <c r="BI123" i="4"/>
  <c r="BH123" i="4"/>
  <c r="BG123" i="4"/>
  <c r="BF123" i="4"/>
  <c r="T123" i="4"/>
  <c r="R123" i="4"/>
  <c r="P123" i="4"/>
  <c r="BK123" i="4"/>
  <c r="J123" i="4"/>
  <c r="BE123" i="4"/>
  <c r="BI121" i="4"/>
  <c r="BH121" i="4"/>
  <c r="BG121" i="4"/>
  <c r="BF121" i="4"/>
  <c r="T121" i="4"/>
  <c r="R121" i="4"/>
  <c r="P121" i="4"/>
  <c r="P112" i="4" s="1"/>
  <c r="BK121" i="4"/>
  <c r="J121" i="4"/>
  <c r="BE121" i="4"/>
  <c r="BI117" i="4"/>
  <c r="BH117" i="4"/>
  <c r="BG117" i="4"/>
  <c r="BF117" i="4"/>
  <c r="T117" i="4"/>
  <c r="T112" i="4" s="1"/>
  <c r="R117" i="4"/>
  <c r="P117" i="4"/>
  <c r="BK117" i="4"/>
  <c r="J117" i="4"/>
  <c r="BE117" i="4"/>
  <c r="BI113" i="4"/>
  <c r="BH113" i="4"/>
  <c r="BG113" i="4"/>
  <c r="BF113" i="4"/>
  <c r="T113" i="4"/>
  <c r="R113" i="4"/>
  <c r="R112" i="4"/>
  <c r="P113" i="4"/>
  <c r="BK113" i="4"/>
  <c r="BK112" i="4"/>
  <c r="J112" i="4" s="1"/>
  <c r="J59" i="4" s="1"/>
  <c r="J113" i="4"/>
  <c r="BE113" i="4" s="1"/>
  <c r="BI108" i="4"/>
  <c r="BH108" i="4"/>
  <c r="BG108" i="4"/>
  <c r="BF108" i="4"/>
  <c r="T108" i="4"/>
  <c r="R108" i="4"/>
  <c r="P108" i="4"/>
  <c r="BK108" i="4"/>
  <c r="J108" i="4"/>
  <c r="BE108" i="4"/>
  <c r="BI104" i="4"/>
  <c r="BH104" i="4"/>
  <c r="BG104" i="4"/>
  <c r="BF104" i="4"/>
  <c r="T104" i="4"/>
  <c r="R104" i="4"/>
  <c r="P104" i="4"/>
  <c r="BK104" i="4"/>
  <c r="J104" i="4"/>
  <c r="BE104" i="4"/>
  <c r="BI102" i="4"/>
  <c r="BH102" i="4"/>
  <c r="BG102" i="4"/>
  <c r="BF102" i="4"/>
  <c r="T102" i="4"/>
  <c r="R102" i="4"/>
  <c r="P102" i="4"/>
  <c r="BK102" i="4"/>
  <c r="J102" i="4"/>
  <c r="BE102" i="4"/>
  <c r="BI99" i="4"/>
  <c r="BH99" i="4"/>
  <c r="BG99" i="4"/>
  <c r="BF99" i="4"/>
  <c r="T99" i="4"/>
  <c r="R99" i="4"/>
  <c r="P99" i="4"/>
  <c r="BK99" i="4"/>
  <c r="J99" i="4"/>
  <c r="BE99" i="4"/>
  <c r="BI97" i="4"/>
  <c r="BH97" i="4"/>
  <c r="BG97" i="4"/>
  <c r="BF97" i="4"/>
  <c r="T97" i="4"/>
  <c r="R97" i="4"/>
  <c r="R88" i="4" s="1"/>
  <c r="R87" i="4" s="1"/>
  <c r="R86" i="4" s="1"/>
  <c r="P97" i="4"/>
  <c r="BK97" i="4"/>
  <c r="J97" i="4"/>
  <c r="BE97" i="4"/>
  <c r="BI92" i="4"/>
  <c r="BH92" i="4"/>
  <c r="BG92" i="4"/>
  <c r="BF92" i="4"/>
  <c r="J31" i="4" s="1"/>
  <c r="AW54" i="1" s="1"/>
  <c r="T92" i="4"/>
  <c r="R92" i="4"/>
  <c r="P92" i="4"/>
  <c r="BK92" i="4"/>
  <c r="J92" i="4"/>
  <c r="BE92" i="4"/>
  <c r="BI89" i="4"/>
  <c r="F34" i="4"/>
  <c r="BD54" i="1" s="1"/>
  <c r="BH89" i="4"/>
  <c r="BG89" i="4"/>
  <c r="F32" i="4" s="1"/>
  <c r="BB54" i="1" s="1"/>
  <c r="BF89" i="4"/>
  <c r="T89" i="4"/>
  <c r="T88" i="4"/>
  <c r="R89" i="4"/>
  <c r="P89" i="4"/>
  <c r="P88" i="4" s="1"/>
  <c r="P87" i="4" s="1"/>
  <c r="P86" i="4" s="1"/>
  <c r="AU54" i="1" s="1"/>
  <c r="BK89" i="4"/>
  <c r="BK88" i="4" s="1"/>
  <c r="J88" i="4" s="1"/>
  <c r="J58" i="4" s="1"/>
  <c r="J89" i="4"/>
  <c r="BE89" i="4"/>
  <c r="J30" i="4" s="1"/>
  <c r="AV54" i="1" s="1"/>
  <c r="J82" i="4"/>
  <c r="F82" i="4"/>
  <c r="F80" i="4"/>
  <c r="E78" i="4"/>
  <c r="J51" i="4"/>
  <c r="F51" i="4"/>
  <c r="F49" i="4"/>
  <c r="E47" i="4"/>
  <c r="J18" i="4"/>
  <c r="E18" i="4"/>
  <c r="F83" i="4" s="1"/>
  <c r="F52" i="4"/>
  <c r="J17" i="4"/>
  <c r="J12" i="4"/>
  <c r="J80" i="4" s="1"/>
  <c r="J49" i="4"/>
  <c r="E7" i="4"/>
  <c r="E45" i="4" s="1"/>
  <c r="AY53" i="1"/>
  <c r="AX53" i="1"/>
  <c r="BI168" i="3"/>
  <c r="BH168" i="3"/>
  <c r="BG168" i="3"/>
  <c r="BF168" i="3"/>
  <c r="T168" i="3"/>
  <c r="T167" i="3" s="1"/>
  <c r="T156" i="3" s="1"/>
  <c r="R168" i="3"/>
  <c r="R167" i="3"/>
  <c r="P168" i="3"/>
  <c r="P167" i="3" s="1"/>
  <c r="BK168" i="3"/>
  <c r="BK167" i="3" s="1"/>
  <c r="J168" i="3"/>
  <c r="BE168" i="3"/>
  <c r="BI158" i="3"/>
  <c r="BH158" i="3"/>
  <c r="BG158" i="3"/>
  <c r="BF158" i="3"/>
  <c r="T158" i="3"/>
  <c r="T157" i="3" s="1"/>
  <c r="R158" i="3"/>
  <c r="R157" i="3" s="1"/>
  <c r="R156" i="3" s="1"/>
  <c r="P158" i="3"/>
  <c r="P157" i="3"/>
  <c r="P156" i="3"/>
  <c r="BK158" i="3"/>
  <c r="BK157" i="3"/>
  <c r="J157" i="3"/>
  <c r="J158" i="3"/>
  <c r="BE158" i="3"/>
  <c r="J65" i="3"/>
  <c r="BI154" i="3"/>
  <c r="BH154" i="3"/>
  <c r="BG154" i="3"/>
  <c r="BF154" i="3"/>
  <c r="T154" i="3"/>
  <c r="T153" i="3" s="1"/>
  <c r="R154" i="3"/>
  <c r="R153" i="3" s="1"/>
  <c r="P154" i="3"/>
  <c r="P153" i="3"/>
  <c r="BK154" i="3"/>
  <c r="BK153" i="3" s="1"/>
  <c r="J153" i="3"/>
  <c r="J63" i="3" s="1"/>
  <c r="J154" i="3"/>
  <c r="BE154" i="3"/>
  <c r="BI149" i="3"/>
  <c r="BH149" i="3"/>
  <c r="BG149" i="3"/>
  <c r="BF149" i="3"/>
  <c r="T149" i="3"/>
  <c r="T148" i="3"/>
  <c r="R149" i="3"/>
  <c r="R148" i="3" s="1"/>
  <c r="P149" i="3"/>
  <c r="P148" i="3" s="1"/>
  <c r="BK149" i="3"/>
  <c r="BK148" i="3" s="1"/>
  <c r="J148" i="3"/>
  <c r="J62" i="3" s="1"/>
  <c r="J149" i="3"/>
  <c r="BE149" i="3" s="1"/>
  <c r="BI143" i="3"/>
  <c r="BH143" i="3"/>
  <c r="BG143" i="3"/>
  <c r="BF143" i="3"/>
  <c r="T143" i="3"/>
  <c r="R143" i="3"/>
  <c r="R132" i="3" s="1"/>
  <c r="P143" i="3"/>
  <c r="BK143" i="3"/>
  <c r="J143" i="3"/>
  <c r="BE143" i="3"/>
  <c r="BI133" i="3"/>
  <c r="BH133" i="3"/>
  <c r="BG133" i="3"/>
  <c r="BF133" i="3"/>
  <c r="T133" i="3"/>
  <c r="T132" i="3" s="1"/>
  <c r="R133" i="3"/>
  <c r="P133" i="3"/>
  <c r="BK133" i="3"/>
  <c r="BK132" i="3" s="1"/>
  <c r="J132" i="3" s="1"/>
  <c r="J61" i="3" s="1"/>
  <c r="J133" i="3"/>
  <c r="BE133" i="3"/>
  <c r="BI128" i="3"/>
  <c r="BH128" i="3"/>
  <c r="BG128" i="3"/>
  <c r="BF128" i="3"/>
  <c r="T128" i="3"/>
  <c r="T127" i="3" s="1"/>
  <c r="R128" i="3"/>
  <c r="R127" i="3"/>
  <c r="P128" i="3"/>
  <c r="P127" i="3" s="1"/>
  <c r="BK128" i="3"/>
  <c r="BK127" i="3"/>
  <c r="J127" i="3"/>
  <c r="J60" i="3" s="1"/>
  <c r="J128" i="3"/>
  <c r="BE128" i="3"/>
  <c r="BI123" i="3"/>
  <c r="BH123" i="3"/>
  <c r="BG123" i="3"/>
  <c r="BF123" i="3"/>
  <c r="T123" i="3"/>
  <c r="R123" i="3"/>
  <c r="P123" i="3"/>
  <c r="BK123" i="3"/>
  <c r="J123" i="3"/>
  <c r="BE123" i="3" s="1"/>
  <c r="BI121" i="3"/>
  <c r="BH121" i="3"/>
  <c r="BG121" i="3"/>
  <c r="BF121" i="3"/>
  <c r="T121" i="3"/>
  <c r="R121" i="3"/>
  <c r="P121" i="3"/>
  <c r="BK121" i="3"/>
  <c r="J121" i="3"/>
  <c r="BE121" i="3"/>
  <c r="BI117" i="3"/>
  <c r="BH117" i="3"/>
  <c r="BG117" i="3"/>
  <c r="BF117" i="3"/>
  <c r="T117" i="3"/>
  <c r="R117" i="3"/>
  <c r="P117" i="3"/>
  <c r="BK117" i="3"/>
  <c r="J117" i="3"/>
  <c r="BE117" i="3" s="1"/>
  <c r="BI113" i="3"/>
  <c r="BH113" i="3"/>
  <c r="BG113" i="3"/>
  <c r="BF113" i="3"/>
  <c r="T113" i="3"/>
  <c r="T112" i="3" s="1"/>
  <c r="R113" i="3"/>
  <c r="R112" i="3" s="1"/>
  <c r="P113" i="3"/>
  <c r="P112" i="3"/>
  <c r="BK113" i="3"/>
  <c r="J113" i="3"/>
  <c r="BE113" i="3"/>
  <c r="BI108" i="3"/>
  <c r="BH108" i="3"/>
  <c r="BG108" i="3"/>
  <c r="BF108" i="3"/>
  <c r="T108" i="3"/>
  <c r="R108" i="3"/>
  <c r="P108" i="3"/>
  <c r="BK108" i="3"/>
  <c r="J108" i="3"/>
  <c r="BE108" i="3"/>
  <c r="BI104" i="3"/>
  <c r="BH104" i="3"/>
  <c r="BG104" i="3"/>
  <c r="BF104" i="3"/>
  <c r="T104" i="3"/>
  <c r="R104" i="3"/>
  <c r="P104" i="3"/>
  <c r="BK104" i="3"/>
  <c r="J104" i="3"/>
  <c r="BE104" i="3" s="1"/>
  <c r="BI102" i="3"/>
  <c r="F34" i="3" s="1"/>
  <c r="BD53" i="1" s="1"/>
  <c r="BH102" i="3"/>
  <c r="BG102" i="3"/>
  <c r="BF102" i="3"/>
  <c r="T102" i="3"/>
  <c r="R102" i="3"/>
  <c r="P102" i="3"/>
  <c r="BK102" i="3"/>
  <c r="J102" i="3"/>
  <c r="BE102" i="3" s="1"/>
  <c r="BI99" i="3"/>
  <c r="BH99" i="3"/>
  <c r="BG99" i="3"/>
  <c r="BF99" i="3"/>
  <c r="T99" i="3"/>
  <c r="R99" i="3"/>
  <c r="P99" i="3"/>
  <c r="BK99" i="3"/>
  <c r="J99" i="3"/>
  <c r="BE99" i="3" s="1"/>
  <c r="BI97" i="3"/>
  <c r="BH97" i="3"/>
  <c r="F33" i="3" s="1"/>
  <c r="BC53" i="1" s="1"/>
  <c r="BG97" i="3"/>
  <c r="BF97" i="3"/>
  <c r="T97" i="3"/>
  <c r="R97" i="3"/>
  <c r="P97" i="3"/>
  <c r="BK97" i="3"/>
  <c r="J97" i="3"/>
  <c r="BE97" i="3"/>
  <c r="BI92" i="3"/>
  <c r="BH92" i="3"/>
  <c r="BG92" i="3"/>
  <c r="BF92" i="3"/>
  <c r="J31" i="3" s="1"/>
  <c r="AW53" i="1" s="1"/>
  <c r="T92" i="3"/>
  <c r="R92" i="3"/>
  <c r="P92" i="3"/>
  <c r="BK92" i="3"/>
  <c r="BK88" i="3" s="1"/>
  <c r="J92" i="3"/>
  <c r="BE92" i="3" s="1"/>
  <c r="BI89" i="3"/>
  <c r="BH89" i="3"/>
  <c r="BG89" i="3"/>
  <c r="F32" i="3" s="1"/>
  <c r="BB53" i="1" s="1"/>
  <c r="BF89" i="3"/>
  <c r="F31" i="3"/>
  <c r="BA53" i="1" s="1"/>
  <c r="T89" i="3"/>
  <c r="R89" i="3"/>
  <c r="P89" i="3"/>
  <c r="P88" i="3" s="1"/>
  <c r="BK89" i="3"/>
  <c r="J89" i="3"/>
  <c r="BE89" i="3" s="1"/>
  <c r="J82" i="3"/>
  <c r="F82" i="3"/>
  <c r="F80" i="3"/>
  <c r="E78" i="3"/>
  <c r="J51" i="3"/>
  <c r="F51" i="3"/>
  <c r="F49" i="3"/>
  <c r="E47" i="3"/>
  <c r="J18" i="3"/>
  <c r="E18" i="3"/>
  <c r="F83" i="3"/>
  <c r="F52" i="3"/>
  <c r="J17" i="3"/>
  <c r="J12" i="3"/>
  <c r="J80" i="3"/>
  <c r="J49" i="3"/>
  <c r="E7" i="3"/>
  <c r="E76" i="3" s="1"/>
  <c r="E45" i="3"/>
  <c r="AY52" i="1"/>
  <c r="AX52" i="1"/>
  <c r="BI274" i="2"/>
  <c r="BH274" i="2"/>
  <c r="BG274" i="2"/>
  <c r="BF274" i="2"/>
  <c r="T274" i="2"/>
  <c r="T273" i="2"/>
  <c r="R274" i="2"/>
  <c r="R273" i="2"/>
  <c r="P274" i="2"/>
  <c r="P273" i="2"/>
  <c r="BK274" i="2"/>
  <c r="BK273" i="2"/>
  <c r="J273" i="2" s="1"/>
  <c r="J63" i="2" s="1"/>
  <c r="J274" i="2"/>
  <c r="BE274" i="2"/>
  <c r="BI271" i="2"/>
  <c r="BH271" i="2"/>
  <c r="BG271" i="2"/>
  <c r="BF271" i="2"/>
  <c r="T271" i="2"/>
  <c r="R271" i="2"/>
  <c r="P271" i="2"/>
  <c r="P265" i="2" s="1"/>
  <c r="BK271" i="2"/>
  <c r="J271" i="2"/>
  <c r="BE271" i="2"/>
  <c r="BI269" i="2"/>
  <c r="BH269" i="2"/>
  <c r="BG269" i="2"/>
  <c r="BF269" i="2"/>
  <c r="T269" i="2"/>
  <c r="T265" i="2" s="1"/>
  <c r="R269" i="2"/>
  <c r="P269" i="2"/>
  <c r="BK269" i="2"/>
  <c r="J269" i="2"/>
  <c r="BE269" i="2" s="1"/>
  <c r="BI266" i="2"/>
  <c r="BH266" i="2"/>
  <c r="BG266" i="2"/>
  <c r="BF266" i="2"/>
  <c r="T266" i="2"/>
  <c r="R266" i="2"/>
  <c r="R265" i="2" s="1"/>
  <c r="P266" i="2"/>
  <c r="BK266" i="2"/>
  <c r="BK265" i="2" s="1"/>
  <c r="J265" i="2" s="1"/>
  <c r="J62" i="2" s="1"/>
  <c r="J266" i="2"/>
  <c r="BE266" i="2"/>
  <c r="BI262" i="2"/>
  <c r="BH262" i="2"/>
  <c r="BG262" i="2"/>
  <c r="BF262" i="2"/>
  <c r="T262" i="2"/>
  <c r="R262" i="2"/>
  <c r="P262" i="2"/>
  <c r="BK262" i="2"/>
  <c r="J262" i="2"/>
  <c r="BE262" i="2"/>
  <c r="BI260" i="2"/>
  <c r="BH260" i="2"/>
  <c r="BG260" i="2"/>
  <c r="BF260" i="2"/>
  <c r="T260" i="2"/>
  <c r="R260" i="2"/>
  <c r="P260" i="2"/>
  <c r="BK260" i="2"/>
  <c r="J260" i="2"/>
  <c r="BE260" i="2"/>
  <c r="BI258" i="2"/>
  <c r="BH258" i="2"/>
  <c r="BG258" i="2"/>
  <c r="BF258" i="2"/>
  <c r="T258" i="2"/>
  <c r="R258" i="2"/>
  <c r="P258" i="2"/>
  <c r="BK258" i="2"/>
  <c r="J258" i="2"/>
  <c r="BE258" i="2"/>
  <c r="BI254" i="2"/>
  <c r="BH254" i="2"/>
  <c r="BG254" i="2"/>
  <c r="BF254" i="2"/>
  <c r="T254" i="2"/>
  <c r="R254" i="2"/>
  <c r="P254" i="2"/>
  <c r="BK254" i="2"/>
  <c r="J254" i="2"/>
  <c r="BE254" i="2"/>
  <c r="BI250" i="2"/>
  <c r="BH250" i="2"/>
  <c r="BG250" i="2"/>
  <c r="BF250" i="2"/>
  <c r="T250" i="2"/>
  <c r="R250" i="2"/>
  <c r="P250" i="2"/>
  <c r="BK250" i="2"/>
  <c r="J250" i="2"/>
  <c r="BE250" i="2"/>
  <c r="BI246" i="2"/>
  <c r="BH246" i="2"/>
  <c r="BG246" i="2"/>
  <c r="BF246" i="2"/>
  <c r="T246" i="2"/>
  <c r="R246" i="2"/>
  <c r="P246" i="2"/>
  <c r="BK246" i="2"/>
  <c r="J246" i="2"/>
  <c r="BE246" i="2"/>
  <c r="BI242" i="2"/>
  <c r="BH242" i="2"/>
  <c r="BG242" i="2"/>
  <c r="BF242" i="2"/>
  <c r="T242" i="2"/>
  <c r="R242" i="2"/>
  <c r="P242" i="2"/>
  <c r="BK242" i="2"/>
  <c r="J242" i="2"/>
  <c r="BE242" i="2"/>
  <c r="BI227" i="2"/>
  <c r="BH227" i="2"/>
  <c r="BG227" i="2"/>
  <c r="BF227" i="2"/>
  <c r="T227" i="2"/>
  <c r="R227" i="2"/>
  <c r="P227" i="2"/>
  <c r="BK227" i="2"/>
  <c r="J227" i="2"/>
  <c r="BE227" i="2"/>
  <c r="BI223" i="2"/>
  <c r="BH223" i="2"/>
  <c r="BG223" i="2"/>
  <c r="BF223" i="2"/>
  <c r="T223" i="2"/>
  <c r="R223" i="2"/>
  <c r="P223" i="2"/>
  <c r="BK223" i="2"/>
  <c r="J223" i="2"/>
  <c r="BE223" i="2"/>
  <c r="BI219" i="2"/>
  <c r="BH219" i="2"/>
  <c r="BG219" i="2"/>
  <c r="BF219" i="2"/>
  <c r="T219" i="2"/>
  <c r="R219" i="2"/>
  <c r="P219" i="2"/>
  <c r="BK219" i="2"/>
  <c r="J219" i="2"/>
  <c r="BE219" i="2"/>
  <c r="BI215" i="2"/>
  <c r="BH215" i="2"/>
  <c r="BG215" i="2"/>
  <c r="BF215" i="2"/>
  <c r="T215" i="2"/>
  <c r="R215" i="2"/>
  <c r="P215" i="2"/>
  <c r="P206" i="2" s="1"/>
  <c r="BK215" i="2"/>
  <c r="J215" i="2"/>
  <c r="BE215" i="2"/>
  <c r="BI211" i="2"/>
  <c r="BH211" i="2"/>
  <c r="BG211" i="2"/>
  <c r="BF211" i="2"/>
  <c r="T211" i="2"/>
  <c r="T206" i="2" s="1"/>
  <c r="R211" i="2"/>
  <c r="P211" i="2"/>
  <c r="BK211" i="2"/>
  <c r="J211" i="2"/>
  <c r="BE211" i="2"/>
  <c r="BI207" i="2"/>
  <c r="BH207" i="2"/>
  <c r="BG207" i="2"/>
  <c r="BF207" i="2"/>
  <c r="T207" i="2"/>
  <c r="R207" i="2"/>
  <c r="R206" i="2"/>
  <c r="P207" i="2"/>
  <c r="BK207" i="2"/>
  <c r="BK206" i="2"/>
  <c r="J206" i="2" s="1"/>
  <c r="J61" i="2" s="1"/>
  <c r="J207" i="2"/>
  <c r="BE207" i="2"/>
  <c r="BI203" i="2"/>
  <c r="BH203" i="2"/>
  <c r="BG203" i="2"/>
  <c r="BF203" i="2"/>
  <c r="T203" i="2"/>
  <c r="R203" i="2"/>
  <c r="P203" i="2"/>
  <c r="BK203" i="2"/>
  <c r="J203" i="2"/>
  <c r="BE203" i="2"/>
  <c r="BI199" i="2"/>
  <c r="BH199" i="2"/>
  <c r="BG199" i="2"/>
  <c r="BF199" i="2"/>
  <c r="T199" i="2"/>
  <c r="R199" i="2"/>
  <c r="P199" i="2"/>
  <c r="BK199" i="2"/>
  <c r="J199" i="2"/>
  <c r="BE199" i="2"/>
  <c r="BI195" i="2"/>
  <c r="BH195" i="2"/>
  <c r="BG195" i="2"/>
  <c r="BF195" i="2"/>
  <c r="T195" i="2"/>
  <c r="R195" i="2"/>
  <c r="P195" i="2"/>
  <c r="BK195" i="2"/>
  <c r="J195" i="2"/>
  <c r="BE195" i="2"/>
  <c r="BI191" i="2"/>
  <c r="BH191" i="2"/>
  <c r="BG191" i="2"/>
  <c r="BF191" i="2"/>
  <c r="T191" i="2"/>
  <c r="R191" i="2"/>
  <c r="P191" i="2"/>
  <c r="BK191" i="2"/>
  <c r="J191" i="2"/>
  <c r="BE191" i="2"/>
  <c r="BI187" i="2"/>
  <c r="BH187" i="2"/>
  <c r="BG187" i="2"/>
  <c r="BF187" i="2"/>
  <c r="T187" i="2"/>
  <c r="R187" i="2"/>
  <c r="P187" i="2"/>
  <c r="P177" i="2" s="1"/>
  <c r="BK187" i="2"/>
  <c r="J187" i="2"/>
  <c r="BE187" i="2"/>
  <c r="BI182" i="2"/>
  <c r="BH182" i="2"/>
  <c r="BG182" i="2"/>
  <c r="BF182" i="2"/>
  <c r="T182" i="2"/>
  <c r="T177" i="2" s="1"/>
  <c r="R182" i="2"/>
  <c r="P182" i="2"/>
  <c r="BK182" i="2"/>
  <c r="J182" i="2"/>
  <c r="BE182" i="2"/>
  <c r="BI178" i="2"/>
  <c r="BH178" i="2"/>
  <c r="BG178" i="2"/>
  <c r="BF178" i="2"/>
  <c r="T178" i="2"/>
  <c r="R178" i="2"/>
  <c r="R177" i="2"/>
  <c r="P178" i="2"/>
  <c r="BK178" i="2"/>
  <c r="BK177" i="2"/>
  <c r="J177" i="2" s="1"/>
  <c r="J60" i="2" s="1"/>
  <c r="J178" i="2"/>
  <c r="BE178" i="2" s="1"/>
  <c r="BI173" i="2"/>
  <c r="BH173" i="2"/>
  <c r="BG173" i="2"/>
  <c r="BF173" i="2"/>
  <c r="T173" i="2"/>
  <c r="R173" i="2"/>
  <c r="P173" i="2"/>
  <c r="BK173" i="2"/>
  <c r="J173" i="2"/>
  <c r="BE173" i="2"/>
  <c r="BI171" i="2"/>
  <c r="BH171" i="2"/>
  <c r="BG171" i="2"/>
  <c r="BF171" i="2"/>
  <c r="T171" i="2"/>
  <c r="R171" i="2"/>
  <c r="P171" i="2"/>
  <c r="BK171" i="2"/>
  <c r="J171" i="2"/>
  <c r="BE171" i="2"/>
  <c r="BI164" i="2"/>
  <c r="BH164" i="2"/>
  <c r="F33" i="2" s="1"/>
  <c r="BC52" i="1" s="1"/>
  <c r="BG164" i="2"/>
  <c r="BF164" i="2"/>
  <c r="T164" i="2"/>
  <c r="R164" i="2"/>
  <c r="P164" i="2"/>
  <c r="BK164" i="2"/>
  <c r="J164" i="2"/>
  <c r="BE164" i="2"/>
  <c r="BI158" i="2"/>
  <c r="BH158" i="2"/>
  <c r="BG158" i="2"/>
  <c r="BF158" i="2"/>
  <c r="T158" i="2"/>
  <c r="T157" i="2"/>
  <c r="R158" i="2"/>
  <c r="R157" i="2"/>
  <c r="P158" i="2"/>
  <c r="P157" i="2"/>
  <c r="BK158" i="2"/>
  <c r="BK157" i="2"/>
  <c r="J157" i="2" s="1"/>
  <c r="J59" i="2" s="1"/>
  <c r="J158" i="2"/>
  <c r="BE158" i="2" s="1"/>
  <c r="BI152" i="2"/>
  <c r="BH152" i="2"/>
  <c r="BG152" i="2"/>
  <c r="BF152" i="2"/>
  <c r="T152" i="2"/>
  <c r="R152" i="2"/>
  <c r="P152" i="2"/>
  <c r="BK152" i="2"/>
  <c r="J152" i="2"/>
  <c r="BE152" i="2" s="1"/>
  <c r="BI147" i="2"/>
  <c r="BH147" i="2"/>
  <c r="BG147" i="2"/>
  <c r="BF147" i="2"/>
  <c r="T147" i="2"/>
  <c r="R147" i="2"/>
  <c r="P147" i="2"/>
  <c r="BK147" i="2"/>
  <c r="J147" i="2"/>
  <c r="BE147" i="2"/>
  <c r="BI145" i="2"/>
  <c r="BH145" i="2"/>
  <c r="BG145" i="2"/>
  <c r="BF145" i="2"/>
  <c r="T145" i="2"/>
  <c r="R145" i="2"/>
  <c r="P145" i="2"/>
  <c r="BK145" i="2"/>
  <c r="J145" i="2"/>
  <c r="BE145" i="2" s="1"/>
  <c r="BI142" i="2"/>
  <c r="BH142" i="2"/>
  <c r="BG142" i="2"/>
  <c r="BF142" i="2"/>
  <c r="T142" i="2"/>
  <c r="R142" i="2"/>
  <c r="P142" i="2"/>
  <c r="BK142" i="2"/>
  <c r="J142" i="2"/>
  <c r="BE142" i="2"/>
  <c r="BI138" i="2"/>
  <c r="BH138" i="2"/>
  <c r="BG138" i="2"/>
  <c r="BF138" i="2"/>
  <c r="T138" i="2"/>
  <c r="R138" i="2"/>
  <c r="P138" i="2"/>
  <c r="BK138" i="2"/>
  <c r="J138" i="2"/>
  <c r="BE138" i="2" s="1"/>
  <c r="BI135" i="2"/>
  <c r="BH135" i="2"/>
  <c r="BG135" i="2"/>
  <c r="BF135" i="2"/>
  <c r="T135" i="2"/>
  <c r="R135" i="2"/>
  <c r="P135" i="2"/>
  <c r="BK135" i="2"/>
  <c r="J135" i="2"/>
  <c r="BE135" i="2"/>
  <c r="BI130" i="2"/>
  <c r="BH130" i="2"/>
  <c r="BG130" i="2"/>
  <c r="BF130" i="2"/>
  <c r="T130" i="2"/>
  <c r="R130" i="2"/>
  <c r="P130" i="2"/>
  <c r="BK130" i="2"/>
  <c r="J130" i="2"/>
  <c r="BE130" i="2" s="1"/>
  <c r="BI123" i="2"/>
  <c r="BH123" i="2"/>
  <c r="BG123" i="2"/>
  <c r="BF123" i="2"/>
  <c r="T123" i="2"/>
  <c r="R123" i="2"/>
  <c r="P123" i="2"/>
  <c r="BK123" i="2"/>
  <c r="J123" i="2"/>
  <c r="BE123" i="2"/>
  <c r="BI121" i="2"/>
  <c r="BH121" i="2"/>
  <c r="BG121" i="2"/>
  <c r="BF121" i="2"/>
  <c r="T121" i="2"/>
  <c r="R121" i="2"/>
  <c r="P121" i="2"/>
  <c r="BK121" i="2"/>
  <c r="J121" i="2"/>
  <c r="BE121" i="2" s="1"/>
  <c r="BI118" i="2"/>
  <c r="BH118" i="2"/>
  <c r="BG118" i="2"/>
  <c r="BF118" i="2"/>
  <c r="T118" i="2"/>
  <c r="R118" i="2"/>
  <c r="P118" i="2"/>
  <c r="BK118" i="2"/>
  <c r="J118" i="2"/>
  <c r="BE118" i="2"/>
  <c r="BI114" i="2"/>
  <c r="BH114" i="2"/>
  <c r="BG114" i="2"/>
  <c r="BF114" i="2"/>
  <c r="T114" i="2"/>
  <c r="R114" i="2"/>
  <c r="P114" i="2"/>
  <c r="BK114" i="2"/>
  <c r="J114" i="2"/>
  <c r="BE114" i="2" s="1"/>
  <c r="BI110" i="2"/>
  <c r="BH110" i="2"/>
  <c r="BG110" i="2"/>
  <c r="BF110" i="2"/>
  <c r="T110" i="2"/>
  <c r="R110" i="2"/>
  <c r="P110" i="2"/>
  <c r="BK110" i="2"/>
  <c r="J110" i="2"/>
  <c r="BE110" i="2"/>
  <c r="BI107" i="2"/>
  <c r="BH107" i="2"/>
  <c r="BG107" i="2"/>
  <c r="BF107" i="2"/>
  <c r="T107" i="2"/>
  <c r="R107" i="2"/>
  <c r="P107" i="2"/>
  <c r="BK107" i="2"/>
  <c r="J107" i="2"/>
  <c r="BE107" i="2" s="1"/>
  <c r="BI105" i="2"/>
  <c r="BH105" i="2"/>
  <c r="BG105" i="2"/>
  <c r="BF105" i="2"/>
  <c r="T105" i="2"/>
  <c r="R105" i="2"/>
  <c r="P105" i="2"/>
  <c r="BK105" i="2"/>
  <c r="J105" i="2"/>
  <c r="BE105" i="2"/>
  <c r="BI100" i="2"/>
  <c r="BH100" i="2"/>
  <c r="BG100" i="2"/>
  <c r="BF100" i="2"/>
  <c r="T100" i="2"/>
  <c r="R100" i="2"/>
  <c r="P100" i="2"/>
  <c r="BK100" i="2"/>
  <c r="J100" i="2"/>
  <c r="BE100" i="2" s="1"/>
  <c r="BI98" i="2"/>
  <c r="BH98" i="2"/>
  <c r="BG98" i="2"/>
  <c r="BF98" i="2"/>
  <c r="T98" i="2"/>
  <c r="R98" i="2"/>
  <c r="P98" i="2"/>
  <c r="BK98" i="2"/>
  <c r="J98" i="2"/>
  <c r="BE98" i="2"/>
  <c r="BI94" i="2"/>
  <c r="BH94" i="2"/>
  <c r="BG94" i="2"/>
  <c r="BF94" i="2"/>
  <c r="T94" i="2"/>
  <c r="T85" i="2" s="1"/>
  <c r="T84" i="2" s="1"/>
  <c r="T83" i="2" s="1"/>
  <c r="R94" i="2"/>
  <c r="P94" i="2"/>
  <c r="BK94" i="2"/>
  <c r="J94" i="2"/>
  <c r="BE94" i="2" s="1"/>
  <c r="BI90" i="2"/>
  <c r="BH90" i="2"/>
  <c r="BG90" i="2"/>
  <c r="F32" i="2" s="1"/>
  <c r="BB52" i="1" s="1"/>
  <c r="BF90" i="2"/>
  <c r="T90" i="2"/>
  <c r="R90" i="2"/>
  <c r="R85" i="2" s="1"/>
  <c r="P90" i="2"/>
  <c r="P85" i="2" s="1"/>
  <c r="BK90" i="2"/>
  <c r="J90" i="2"/>
  <c r="BE90" i="2"/>
  <c r="BI86" i="2"/>
  <c r="F34" i="2" s="1"/>
  <c r="BD52" i="1" s="1"/>
  <c r="BH86" i="2"/>
  <c r="BG86" i="2"/>
  <c r="BF86" i="2"/>
  <c r="J31" i="2" s="1"/>
  <c r="AW52" i="1" s="1"/>
  <c r="T86" i="2"/>
  <c r="R86" i="2"/>
  <c r="P86" i="2"/>
  <c r="BK86" i="2"/>
  <c r="BK85" i="2" s="1"/>
  <c r="J86" i="2"/>
  <c r="BE86" i="2" s="1"/>
  <c r="J79" i="2"/>
  <c r="F79" i="2"/>
  <c r="F77" i="2"/>
  <c r="E75" i="2"/>
  <c r="J51" i="2"/>
  <c r="F51" i="2"/>
  <c r="F49" i="2"/>
  <c r="E47" i="2"/>
  <c r="J18" i="2"/>
  <c r="E18" i="2"/>
  <c r="F80" i="2" s="1"/>
  <c r="J17" i="2"/>
  <c r="J12" i="2"/>
  <c r="J77" i="2" s="1"/>
  <c r="E7" i="2"/>
  <c r="E73" i="2"/>
  <c r="E45" i="2"/>
  <c r="AS51" i="1"/>
  <c r="L47" i="1"/>
  <c r="AM46" i="1"/>
  <c r="L46" i="1"/>
  <c r="AM44" i="1"/>
  <c r="L44" i="1"/>
  <c r="L42" i="1"/>
  <c r="L41" i="1"/>
  <c r="BK80" i="6" l="1"/>
  <c r="J81" i="6"/>
  <c r="J58" i="6" s="1"/>
  <c r="J102" i="11"/>
  <c r="J61" i="11" s="1"/>
  <c r="BK101" i="11"/>
  <c r="J101" i="11" s="1"/>
  <c r="J60" i="11" s="1"/>
  <c r="J167" i="3"/>
  <c r="J66" i="3" s="1"/>
  <c r="BK156" i="3"/>
  <c r="J156" i="3" s="1"/>
  <c r="J64" i="3" s="1"/>
  <c r="J115" i="7"/>
  <c r="J64" i="7" s="1"/>
  <c r="BK109" i="7"/>
  <c r="J109" i="7" s="1"/>
  <c r="J62" i="7" s="1"/>
  <c r="F30" i="12"/>
  <c r="AZ62" i="1" s="1"/>
  <c r="J30" i="12"/>
  <c r="AV62" i="1" s="1"/>
  <c r="AT62" i="1" s="1"/>
  <c r="P84" i="2"/>
  <c r="P83" i="2" s="1"/>
  <c r="AU52" i="1" s="1"/>
  <c r="J88" i="3"/>
  <c r="J58" i="3" s="1"/>
  <c r="R85" i="5"/>
  <c r="R84" i="5" s="1"/>
  <c r="P85" i="7"/>
  <c r="P84" i="7" s="1"/>
  <c r="AU57" i="1" s="1"/>
  <c r="P89" i="8"/>
  <c r="P88" i="8" s="1"/>
  <c r="AU58" i="1" s="1"/>
  <c r="J30" i="16"/>
  <c r="AV66" i="1" s="1"/>
  <c r="F30" i="16"/>
  <c r="AZ66" i="1" s="1"/>
  <c r="AT60" i="1"/>
  <c r="P81" i="15"/>
  <c r="P80" i="15" s="1"/>
  <c r="AU65" i="1" s="1"/>
  <c r="BK84" i="10"/>
  <c r="J85" i="10"/>
  <c r="J58" i="10" s="1"/>
  <c r="J30" i="2"/>
  <c r="AV52" i="1" s="1"/>
  <c r="AT52" i="1" s="1"/>
  <c r="BK84" i="2"/>
  <c r="J85" i="2"/>
  <c r="J58" i="2" s="1"/>
  <c r="R84" i="2"/>
  <c r="R83" i="2" s="1"/>
  <c r="J30" i="3"/>
  <c r="AV53" i="1" s="1"/>
  <c r="AT53" i="1" s="1"/>
  <c r="F30" i="3"/>
  <c r="AZ53" i="1" s="1"/>
  <c r="AT54" i="1"/>
  <c r="J30" i="6"/>
  <c r="AV56" i="1" s="1"/>
  <c r="AT56" i="1" s="1"/>
  <c r="AT58" i="1"/>
  <c r="J90" i="9"/>
  <c r="J58" i="9" s="1"/>
  <c r="BK89" i="9"/>
  <c r="J30" i="9"/>
  <c r="AV59" i="1" s="1"/>
  <c r="AT59" i="1" s="1"/>
  <c r="R89" i="9"/>
  <c r="R88" i="9" s="1"/>
  <c r="P81" i="11"/>
  <c r="AU61" i="1" s="1"/>
  <c r="P90" i="12"/>
  <c r="P89" i="12" s="1"/>
  <c r="AU62" i="1" s="1"/>
  <c r="F30" i="5"/>
  <c r="AZ55" i="1" s="1"/>
  <c r="F30" i="7"/>
  <c r="AZ57" i="1" s="1"/>
  <c r="T90" i="12"/>
  <c r="T89" i="12" s="1"/>
  <c r="J31" i="15"/>
  <c r="AW65" i="1" s="1"/>
  <c r="AT65" i="1" s="1"/>
  <c r="F31" i="15"/>
  <c r="BA65" i="1" s="1"/>
  <c r="J30" i="17"/>
  <c r="AV67" i="1" s="1"/>
  <c r="F30" i="17"/>
  <c r="AZ67" i="1" s="1"/>
  <c r="J31" i="17"/>
  <c r="AW67" i="1" s="1"/>
  <c r="F31" i="17"/>
  <c r="BA67" i="1" s="1"/>
  <c r="F31" i="18"/>
  <c r="BA68" i="1" s="1"/>
  <c r="J31" i="18"/>
  <c r="AW68" i="1" s="1"/>
  <c r="F30" i="2"/>
  <c r="AZ52" i="1" s="1"/>
  <c r="P132" i="3"/>
  <c r="P87" i="3" s="1"/>
  <c r="P86" i="3" s="1"/>
  <c r="AU53" i="1" s="1"/>
  <c r="T87" i="4"/>
  <c r="T86" i="4" s="1"/>
  <c r="P162" i="5"/>
  <c r="P85" i="5" s="1"/>
  <c r="P84" i="5" s="1"/>
  <c r="AU55" i="1" s="1"/>
  <c r="BK179" i="5"/>
  <c r="J179" i="5" s="1"/>
  <c r="J60" i="5" s="1"/>
  <c r="P247" i="5"/>
  <c r="F30" i="6"/>
  <c r="AZ56" i="1" s="1"/>
  <c r="T89" i="8"/>
  <c r="T181" i="8"/>
  <c r="P188" i="9"/>
  <c r="P89" i="9" s="1"/>
  <c r="P88" i="9" s="1"/>
  <c r="AU59" i="1" s="1"/>
  <c r="BK204" i="9"/>
  <c r="J204" i="9" s="1"/>
  <c r="J60" i="9" s="1"/>
  <c r="T213" i="9"/>
  <c r="T89" i="9" s="1"/>
  <c r="T88" i="9" s="1"/>
  <c r="P246" i="9"/>
  <c r="BK323" i="9"/>
  <c r="J323" i="9" s="1"/>
  <c r="J68" i="9" s="1"/>
  <c r="P84" i="10"/>
  <c r="P83" i="10" s="1"/>
  <c r="AU60" i="1" s="1"/>
  <c r="F31" i="11"/>
  <c r="BA61" i="1" s="1"/>
  <c r="BK91" i="12"/>
  <c r="F33" i="14"/>
  <c r="BC64" i="1" s="1"/>
  <c r="BK81" i="15"/>
  <c r="J82" i="15"/>
  <c r="J58" i="15" s="1"/>
  <c r="R116" i="16"/>
  <c r="R90" i="16" s="1"/>
  <c r="R89" i="16" s="1"/>
  <c r="BK178" i="16"/>
  <c r="J178" i="16" s="1"/>
  <c r="J66" i="16" s="1"/>
  <c r="J179" i="16"/>
  <c r="J67" i="16" s="1"/>
  <c r="E45" i="18"/>
  <c r="E70" i="18"/>
  <c r="J30" i="18"/>
  <c r="AV68" i="1" s="1"/>
  <c r="BK82" i="18"/>
  <c r="P107" i="19"/>
  <c r="J49" i="2"/>
  <c r="F52" i="2"/>
  <c r="F31" i="2"/>
  <c r="BA52" i="1" s="1"/>
  <c r="T88" i="3"/>
  <c r="T87" i="3" s="1"/>
  <c r="T86" i="3" s="1"/>
  <c r="F30" i="4"/>
  <c r="AZ54" i="1" s="1"/>
  <c r="BK87" i="4"/>
  <c r="F31" i="4"/>
  <c r="BA54" i="1" s="1"/>
  <c r="F33" i="4"/>
  <c r="BC54" i="1" s="1"/>
  <c r="BC51" i="1" s="1"/>
  <c r="BK156" i="4"/>
  <c r="J156" i="4" s="1"/>
  <c r="J64" i="4" s="1"/>
  <c r="E45" i="5"/>
  <c r="F34" i="5"/>
  <c r="BD55" i="1" s="1"/>
  <c r="BD51" i="1" s="1"/>
  <c r="W30" i="1" s="1"/>
  <c r="J49" i="6"/>
  <c r="F52" i="6"/>
  <c r="F31" i="6"/>
  <c r="BA56" i="1" s="1"/>
  <c r="E45" i="7"/>
  <c r="F34" i="7"/>
  <c r="BD57" i="1" s="1"/>
  <c r="T97" i="7"/>
  <c r="T85" i="7" s="1"/>
  <c r="T84" i="7" s="1"/>
  <c r="F30" i="8"/>
  <c r="AZ58" i="1" s="1"/>
  <c r="BK89" i="8"/>
  <c r="F31" i="8"/>
  <c r="BA58" i="1" s="1"/>
  <c r="F33" i="8"/>
  <c r="BC58" i="1" s="1"/>
  <c r="F30" i="9"/>
  <c r="AZ59" i="1" s="1"/>
  <c r="P213" i="9"/>
  <c r="BK264" i="9"/>
  <c r="J264" i="9" s="1"/>
  <c r="J64" i="9" s="1"/>
  <c r="BK272" i="9"/>
  <c r="J272" i="9" s="1"/>
  <c r="J66" i="9" s="1"/>
  <c r="F32" i="10"/>
  <c r="BB60" i="1" s="1"/>
  <c r="F30" i="11"/>
  <c r="AZ61" i="1" s="1"/>
  <c r="T102" i="11"/>
  <c r="T101" i="11" s="1"/>
  <c r="T81" i="11" s="1"/>
  <c r="R91" i="12"/>
  <c r="R90" i="12" s="1"/>
  <c r="R89" i="12" s="1"/>
  <c r="P178" i="12"/>
  <c r="T82" i="13"/>
  <c r="F32" i="13"/>
  <c r="BB63" i="1" s="1"/>
  <c r="BB51" i="1" s="1"/>
  <c r="BK82" i="13"/>
  <c r="F77" i="14"/>
  <c r="F52" i="14"/>
  <c r="F30" i="14"/>
  <c r="AZ64" i="1" s="1"/>
  <c r="T82" i="14"/>
  <c r="T81" i="14" s="1"/>
  <c r="T80" i="14" s="1"/>
  <c r="P178" i="16"/>
  <c r="P89" i="16" s="1"/>
  <c r="AU66" i="1" s="1"/>
  <c r="R82" i="18"/>
  <c r="BK82" i="19"/>
  <c r="J83" i="19"/>
  <c r="J58" i="19" s="1"/>
  <c r="R88" i="3"/>
  <c r="R87" i="3" s="1"/>
  <c r="R86" i="3" s="1"/>
  <c r="BK112" i="3"/>
  <c r="J112" i="3" s="1"/>
  <c r="J59" i="3" s="1"/>
  <c r="E76" i="4"/>
  <c r="J30" i="5"/>
  <c r="AV55" i="1" s="1"/>
  <c r="AT55" i="1" s="1"/>
  <c r="T237" i="5"/>
  <c r="T85" i="5" s="1"/>
  <c r="T84" i="5" s="1"/>
  <c r="J30" i="7"/>
  <c r="AV57" i="1" s="1"/>
  <c r="AT57" i="1" s="1"/>
  <c r="BK85" i="7"/>
  <c r="P97" i="7"/>
  <c r="E78" i="8"/>
  <c r="J82" i="9"/>
  <c r="J77" i="10"/>
  <c r="J31" i="10"/>
  <c r="AW60" i="1" s="1"/>
  <c r="F31" i="10"/>
  <c r="BA60" i="1" s="1"/>
  <c r="F78" i="11"/>
  <c r="BK82" i="11"/>
  <c r="E79" i="12"/>
  <c r="J30" i="13"/>
  <c r="AV63" i="1" s="1"/>
  <c r="AT63" i="1" s="1"/>
  <c r="T134" i="13"/>
  <c r="J49" i="14"/>
  <c r="F31" i="14"/>
  <c r="BA64" i="1" s="1"/>
  <c r="F77" i="15"/>
  <c r="R82" i="15"/>
  <c r="R81" i="15" s="1"/>
  <c r="R80" i="15" s="1"/>
  <c r="J31" i="16"/>
  <c r="AW66" i="1" s="1"/>
  <c r="T116" i="16"/>
  <c r="BK83" i="17"/>
  <c r="J84" i="17"/>
  <c r="J58" i="17" s="1"/>
  <c r="T118" i="17"/>
  <c r="T117" i="17" s="1"/>
  <c r="BK117" i="17"/>
  <c r="J117" i="17" s="1"/>
  <c r="J61" i="17" s="1"/>
  <c r="J118" i="17"/>
  <c r="J62" i="17" s="1"/>
  <c r="J30" i="19"/>
  <c r="AV69" i="1" s="1"/>
  <c r="AT69" i="1" s="1"/>
  <c r="F30" i="19"/>
  <c r="AZ69" i="1" s="1"/>
  <c r="R83" i="19"/>
  <c r="R82" i="19" s="1"/>
  <c r="R81" i="19" s="1"/>
  <c r="F31" i="19"/>
  <c r="BA69" i="1" s="1"/>
  <c r="F34" i="11"/>
  <c r="BD61" i="1" s="1"/>
  <c r="F31" i="12"/>
  <c r="BA62" i="1" s="1"/>
  <c r="F33" i="12"/>
  <c r="BC62" i="1" s="1"/>
  <c r="R82" i="13"/>
  <c r="R81" i="13" s="1"/>
  <c r="R80" i="13" s="1"/>
  <c r="BK134" i="13"/>
  <c r="J134" i="13" s="1"/>
  <c r="J59" i="13" s="1"/>
  <c r="BK82" i="14"/>
  <c r="T134" i="14"/>
  <c r="P140" i="15"/>
  <c r="BK116" i="16"/>
  <c r="J116" i="16" s="1"/>
  <c r="J59" i="16" s="1"/>
  <c r="T167" i="16"/>
  <c r="T90" i="16" s="1"/>
  <c r="T89" i="16" s="1"/>
  <c r="P84" i="17"/>
  <c r="T84" i="17"/>
  <c r="T83" i="17" s="1"/>
  <c r="F32" i="17"/>
  <c r="BB67" i="1" s="1"/>
  <c r="R109" i="18"/>
  <c r="F32" i="19"/>
  <c r="BB69" i="1" s="1"/>
  <c r="F34" i="14"/>
  <c r="BD64" i="1" s="1"/>
  <c r="P134" i="14"/>
  <c r="P81" i="14" s="1"/>
  <c r="P80" i="14" s="1"/>
  <c r="AU64" i="1" s="1"/>
  <c r="R84" i="17"/>
  <c r="R83" i="17" s="1"/>
  <c r="R82" i="17" s="1"/>
  <c r="F33" i="18"/>
  <c r="BC68" i="1" s="1"/>
  <c r="P83" i="19"/>
  <c r="T83" i="19"/>
  <c r="T82" i="19" s="1"/>
  <c r="T81" i="19" s="1"/>
  <c r="BK91" i="16"/>
  <c r="P99" i="17"/>
  <c r="AY51" i="1" l="1"/>
  <c r="W29" i="1"/>
  <c r="W28" i="1"/>
  <c r="AX51" i="1"/>
  <c r="BK90" i="16"/>
  <c r="J91" i="16"/>
  <c r="J58" i="16" s="1"/>
  <c r="BK81" i="13"/>
  <c r="J82" i="13"/>
  <c r="J58" i="13" s="1"/>
  <c r="BK90" i="12"/>
  <c r="J91" i="12"/>
  <c r="J58" i="12" s="1"/>
  <c r="AZ51" i="1"/>
  <c r="J84" i="2"/>
  <c r="J57" i="2" s="1"/>
  <c r="BK83" i="2"/>
  <c r="J83" i="2" s="1"/>
  <c r="BK88" i="9"/>
  <c r="J88" i="9" s="1"/>
  <c r="J89" i="9"/>
  <c r="J57" i="9" s="1"/>
  <c r="P83" i="17"/>
  <c r="P82" i="17" s="1"/>
  <c r="AU67" i="1" s="1"/>
  <c r="BK85" i="5"/>
  <c r="BK86" i="4"/>
  <c r="J86" i="4" s="1"/>
  <c r="J87" i="4"/>
  <c r="J57" i="4" s="1"/>
  <c r="AT68" i="1"/>
  <c r="BK87" i="3"/>
  <c r="J82" i="14"/>
  <c r="J58" i="14" s="1"/>
  <c r="BK81" i="14"/>
  <c r="J82" i="11"/>
  <c r="J57" i="11" s="1"/>
  <c r="BK81" i="11"/>
  <c r="J81" i="11" s="1"/>
  <c r="J85" i="7"/>
  <c r="J57" i="7" s="1"/>
  <c r="BK84" i="7"/>
  <c r="J84" i="7" s="1"/>
  <c r="J82" i="19"/>
  <c r="J57" i="19" s="1"/>
  <c r="BK81" i="19"/>
  <c r="J81" i="19" s="1"/>
  <c r="T88" i="8"/>
  <c r="J84" i="10"/>
  <c r="J57" i="10" s="1"/>
  <c r="BK83" i="10"/>
  <c r="J83" i="10" s="1"/>
  <c r="P82" i="19"/>
  <c r="P81" i="19" s="1"/>
  <c r="AU69" i="1" s="1"/>
  <c r="T82" i="17"/>
  <c r="J83" i="17"/>
  <c r="J57" i="17" s="1"/>
  <c r="BK82" i="17"/>
  <c r="J82" i="17" s="1"/>
  <c r="R81" i="18"/>
  <c r="R80" i="18" s="1"/>
  <c r="T81" i="13"/>
  <c r="T80" i="13" s="1"/>
  <c r="BK88" i="8"/>
  <c r="J88" i="8" s="1"/>
  <c r="J89" i="8"/>
  <c r="J57" i="8" s="1"/>
  <c r="BA51" i="1"/>
  <c r="J82" i="18"/>
  <c r="J58" i="18" s="1"/>
  <c r="BK81" i="18"/>
  <c r="BK80" i="15"/>
  <c r="J80" i="15" s="1"/>
  <c r="J81" i="15"/>
  <c r="J57" i="15" s="1"/>
  <c r="AT67" i="1"/>
  <c r="AT66" i="1"/>
  <c r="AU51" i="1"/>
  <c r="J80" i="6"/>
  <c r="J57" i="6" s="1"/>
  <c r="BK79" i="6"/>
  <c r="J79" i="6" s="1"/>
  <c r="BK80" i="18" l="1"/>
  <c r="J80" i="18" s="1"/>
  <c r="J81" i="18"/>
  <c r="J57" i="18" s="1"/>
  <c r="J56" i="8"/>
  <c r="J27" i="8"/>
  <c r="BK80" i="14"/>
  <c r="J80" i="14" s="1"/>
  <c r="J81" i="14"/>
  <c r="J57" i="14" s="1"/>
  <c r="W26" i="1"/>
  <c r="AV51" i="1"/>
  <c r="J56" i="6"/>
  <c r="J27" i="6"/>
  <c r="J56" i="4"/>
  <c r="J27" i="4"/>
  <c r="J56" i="15"/>
  <c r="J27" i="15"/>
  <c r="J27" i="17"/>
  <c r="J56" i="17"/>
  <c r="J56" i="10"/>
  <c r="J27" i="10"/>
  <c r="J27" i="7"/>
  <c r="J56" i="7"/>
  <c r="J81" i="13"/>
  <c r="J57" i="13" s="1"/>
  <c r="BK80" i="13"/>
  <c r="J80" i="13" s="1"/>
  <c r="J56" i="9"/>
  <c r="J27" i="9"/>
  <c r="W27" i="1"/>
  <c r="AW51" i="1"/>
  <c r="AK27" i="1" s="1"/>
  <c r="J27" i="19"/>
  <c r="J56" i="19"/>
  <c r="J56" i="11"/>
  <c r="J27" i="11"/>
  <c r="J87" i="3"/>
  <c r="J57" i="3" s="1"/>
  <c r="BK86" i="3"/>
  <c r="J86" i="3" s="1"/>
  <c r="J85" i="5"/>
  <c r="J57" i="5" s="1"/>
  <c r="BK84" i="5"/>
  <c r="J84" i="5" s="1"/>
  <c r="J56" i="2"/>
  <c r="J27" i="2"/>
  <c r="BK89" i="12"/>
  <c r="J89" i="12" s="1"/>
  <c r="J90" i="12"/>
  <c r="J57" i="12" s="1"/>
  <c r="BK89" i="16"/>
  <c r="J89" i="16" s="1"/>
  <c r="J90" i="16"/>
  <c r="J57" i="16" s="1"/>
  <c r="J56" i="16" l="1"/>
  <c r="J27" i="16"/>
  <c r="AG67" i="1"/>
  <c r="AN67" i="1" s="1"/>
  <c r="J36" i="17"/>
  <c r="J27" i="5"/>
  <c r="J56" i="5"/>
  <c r="J36" i="11"/>
  <c r="AG61" i="1"/>
  <c r="AN61" i="1" s="1"/>
  <c r="J27" i="13"/>
  <c r="J56" i="13"/>
  <c r="J36" i="10"/>
  <c r="AG60" i="1"/>
  <c r="AN60" i="1" s="1"/>
  <c r="J36" i="6"/>
  <c r="AG56" i="1"/>
  <c r="AN56" i="1" s="1"/>
  <c r="J36" i="2"/>
  <c r="AG52" i="1"/>
  <c r="J27" i="3"/>
  <c r="J56" i="3"/>
  <c r="J36" i="9"/>
  <c r="AG59" i="1"/>
  <c r="AN59" i="1" s="1"/>
  <c r="AG54" i="1"/>
  <c r="AN54" i="1" s="1"/>
  <c r="J36" i="4"/>
  <c r="AK26" i="1"/>
  <c r="AT51" i="1"/>
  <c r="AG58" i="1"/>
  <c r="AN58" i="1" s="1"/>
  <c r="J36" i="8"/>
  <c r="AG69" i="1"/>
  <c r="AN69" i="1" s="1"/>
  <c r="J36" i="19"/>
  <c r="J36" i="7"/>
  <c r="AG57" i="1"/>
  <c r="AN57" i="1" s="1"/>
  <c r="J36" i="15"/>
  <c r="AG65" i="1"/>
  <c r="AN65" i="1" s="1"/>
  <c r="J27" i="12"/>
  <c r="J56" i="12"/>
  <c r="J56" i="14"/>
  <c r="J27" i="14"/>
  <c r="J56" i="18"/>
  <c r="J27" i="18"/>
  <c r="AG64" i="1" l="1"/>
  <c r="AN64" i="1" s="1"/>
  <c r="J36" i="14"/>
  <c r="AN52" i="1"/>
  <c r="AG68" i="1"/>
  <c r="AN68" i="1" s="1"/>
  <c r="J36" i="18"/>
  <c r="AG66" i="1"/>
  <c r="AN66" i="1" s="1"/>
  <c r="J36" i="16"/>
  <c r="AG62" i="1"/>
  <c r="AN62" i="1" s="1"/>
  <c r="J36" i="12"/>
  <c r="J36" i="3"/>
  <c r="AG53" i="1"/>
  <c r="AN53" i="1" s="1"/>
  <c r="J36" i="13"/>
  <c r="AG63" i="1"/>
  <c r="AN63" i="1" s="1"/>
  <c r="J36" i="5"/>
  <c r="AG55" i="1"/>
  <c r="AN55" i="1" s="1"/>
  <c r="AG51" i="1" l="1"/>
  <c r="AK23" i="1" l="1"/>
  <c r="AK32" i="1" s="1"/>
  <c r="AN51" i="1"/>
</calcChain>
</file>

<file path=xl/sharedStrings.xml><?xml version="1.0" encoding="utf-8"?>
<sst xmlns="http://schemas.openxmlformats.org/spreadsheetml/2006/main" count="17270" uniqueCount="1707">
  <si>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</si>
  <si>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</si>
  <si>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</si>
  <si>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</si>
  <si>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</si>
  <si>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</si>
  <si>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</si>
  <si>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{8cdc0c7e-2314-4290-8b20-8727b678ba67}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</si>
  <si>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</si>
  <si>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</si>
  <si>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</si>
  <si>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</si>
  <si>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</si>
  <si>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</si>
  <si>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</si>
  <si>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</si>
  <si>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</si>
  <si>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Hydroprojekt-308056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</si>
  <si>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</si>
  <si>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</si>
  <si>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Revitalizace Mlýnského náhonu Proskovice</t>
  </si>
  <si>
    <t>0,1</t>
  </si>
  <si>
    <t>KSO:</t>
  </si>
  <si>
    <t>CC-CZ:</t>
  </si>
  <si>
    <t>1</t>
  </si>
  <si>
    <t>Místo:</t>
  </si>
  <si>
    <t xml:space="preserve"> </t>
  </si>
  <si>
    <t>Datum:</t>
  </si>
  <si>
    <t>12. 11. 2015</t>
  </si>
  <si>
    <t>10</t>
  </si>
  <si>
    <t>100</t>
  </si>
  <si>
    <t>Zadavatel:</t>
  </si>
  <si>
    <t>IČ:</t>
  </si>
  <si>
    <t>Statutární mšsto Ostrava, MO Proskovice</t>
  </si>
  <si>
    <t>DIČ:</t>
  </si>
  <si>
    <t>Uchazeč:</t>
  </si>
  <si>
    <t>Vyplň údaj</t>
  </si>
  <si>
    <t>Projektant:</t>
  </si>
  <si>
    <t>Sweco Hydroprojekt a.s., OZ Ostrava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</si>
  <si>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</si>
  <si>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</si>
  <si>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</si>
  <si>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</si>
  <si>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</si>
  <si>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</si>
  <si>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</si>
  <si>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</si>
  <si>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</si>
  <si>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</si>
  <si>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</si>
  <si>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</si>
  <si>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</si>
  <si>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</si>
  <si>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</si>
  <si>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</si>
  <si>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</si>
  <si>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</si>
  <si>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</si>
  <si>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</si>
  <si>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</si>
  <si>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</si>
  <si>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</si>
  <si>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</si>
  <si>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</si>
  <si>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</si>
  <si>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</si>
  <si>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</si>
  <si>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</si>
  <si>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</si>
  <si>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</si>
  <si>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</si>
  <si>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</si>
  <si>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</si>
  <si>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</si>
  <si>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</si>
  <si>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</si>
  <si>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</si>
  <si>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</si>
  <si>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</si>
  <si>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</si>
  <si>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</si>
  <si>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105 Příkop z "odstaveného ramene" Ondřejnice</t>
  </si>
  <si>
    <t>STA</t>
  </si>
  <si>
    <t>{f2fe2af8-2d45-4585-87a5-d5171ec672ec}</t>
  </si>
  <si>
    <t>2</t>
  </si>
  <si>
    <t>02</t>
  </si>
  <si>
    <t>SO 106 Lávka pro pěší č.2</t>
  </si>
  <si>
    <t>{01cc82a2-e2a9-4538-a51b-2d30f44b6f04}</t>
  </si>
  <si>
    <t>03</t>
  </si>
  <si>
    <t>SO 107 Lávka pro pěší č.3</t>
  </si>
  <si>
    <t>{598814b2-cba3-4678-a16b-621eed7096ed}</t>
  </si>
  <si>
    <t>04</t>
  </si>
  <si>
    <t>SO 108 Vodní nádrž</t>
  </si>
  <si>
    <t>{13204a28-4a6d-4901-bf31-0a434d546753}</t>
  </si>
  <si>
    <t>05</t>
  </si>
  <si>
    <t>SO 110 Náhradní výsadba</t>
  </si>
  <si>
    <t>{bb5e1332-8949-4cbf-93e2-9c7c9d0dd200}</t>
  </si>
  <si>
    <t>06</t>
  </si>
  <si>
    <t>SO 201 Vyspravení stávající lávky č.4</t>
  </si>
  <si>
    <t>{f255fbb8-c4fe-48f7-8bb5-bf20227d3470}</t>
  </si>
  <si>
    <t>07</t>
  </si>
  <si>
    <t>SO 202 Rekonstrukce lávky č.5</t>
  </si>
  <si>
    <t>{8dd9dce4-f2c3-467e-bd8c-80e73c38b3cb}</t>
  </si>
  <si>
    <t>08</t>
  </si>
  <si>
    <t>SO 203 Přeložení Mlýnské strouhy</t>
  </si>
  <si>
    <t>{b172b98d-bb42-48b6-8c45-8af0958a8cbc}</t>
  </si>
  <si>
    <t>09</t>
  </si>
  <si>
    <t>SO 204 Zrušení zatrubnění Mlýnského náhonu (u hřiště)</t>
  </si>
  <si>
    <t>{9c8a2f3a-c777-4a84-ae4a-fa2f44b0aa80}</t>
  </si>
  <si>
    <t>SO 205 Vyspravení propustku Mlýnského náhonu (u mlýna)</t>
  </si>
  <si>
    <t>{fb4beadd-f356-4874-9493-05610fd9b056}</t>
  </si>
  <si>
    <t>11</t>
  </si>
  <si>
    <t>SO 301 Rekonstrukce lávky č.6</t>
  </si>
  <si>
    <t>{2c7c570d-f87d-46b7-a22d-643d3eddce4f}</t>
  </si>
  <si>
    <t>12</t>
  </si>
  <si>
    <t>SO 302 Tůň č.1 km 1,799</t>
  </si>
  <si>
    <t>{153aead2-d1b4-47db-8125-974e80fa5db7}</t>
  </si>
  <si>
    <t>13</t>
  </si>
  <si>
    <t>SO 303 Tůň č.2 km 1,502</t>
  </si>
  <si>
    <t>{ea022990-c58e-4743-afa5-441c3c644a00}</t>
  </si>
  <si>
    <t>14</t>
  </si>
  <si>
    <t>SO 305 Tůň č.3 km 1,263</t>
  </si>
  <si>
    <t>{b06e168b-461c-4a01-b918-992515d1198d}</t>
  </si>
  <si>
    <t>SO 306 Rekonstrukce lávky č.8</t>
  </si>
  <si>
    <t>{6f0a309f-8045-4dfe-a503-22d4b3ffe439}</t>
  </si>
  <si>
    <t>16</t>
  </si>
  <si>
    <t>SO 307 Vyspravení propustku ( u kravína)</t>
  </si>
  <si>
    <t>{c54a8e36-66ca-4ac3-9994-594a947bea69}</t>
  </si>
  <si>
    <t>17</t>
  </si>
  <si>
    <t>SO 308 Odtěžení sedimentů km 0,492 - 0,627 a 0,940 - 1,230</t>
  </si>
  <si>
    <t>{9aaf17f7-62de-4811-ac9e-8fcd6f46cf50}</t>
  </si>
  <si>
    <t>18</t>
  </si>
  <si>
    <t>Ostatní a vedlejší náklady</t>
  </si>
  <si>
    <t>VON</t>
  </si>
  <si>
    <t>{9d79d51f-202c-4d9f-b53f-3d6579259945}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</si>
  <si>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</si>
  <si>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</si>
  <si>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</si>
  <si>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</si>
  <si>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</si>
  <si>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</si>
  <si>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</si>
  <si>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SO 105 Příkop z "odstaveného ramene" Ondřejnice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</si>
  <si>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</si>
  <si>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</si>
  <si>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</si>
  <si>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</si>
  <si>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</si>
  <si>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</si>
  <si>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</si>
  <si>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</si>
  <si>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</si>
  <si>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</si>
  <si>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</si>
  <si>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</si>
  <si>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</si>
  <si>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</si>
  <si>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</si>
  <si>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</si>
  <si>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</si>
  <si>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</si>
  <si>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</si>
  <si>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</si>
  <si>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</si>
  <si>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</si>
  <si>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</si>
  <si>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</si>
  <si>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</si>
  <si>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</si>
  <si>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</si>
  <si>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</si>
  <si>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</si>
  <si>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</si>
  <si>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</si>
  <si>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111201101R</t>
  </si>
  <si>
    <t>Odstranění křovin a stromů průměru kmene do 100 mm i s kořeny z celkové plochy do 1000 m2, vč. likvidace a odvozu</t>
  </si>
  <si>
    <t>m2</t>
  </si>
  <si>
    <t>4</t>
  </si>
  <si>
    <t>1441756199</t>
  </si>
  <si>
    <t>PP</t>
  </si>
  <si>
    <t>Odstranění křovin a stromů s odstraněním kořenů průměru kmene do 100 mm do sklonu terénu 1 : 5, při celkové ploše do 1 000 m2</t>
  </si>
  <si>
    <t>P</t>
  </si>
  <si>
    <t>Poznámka k položce:
viz TZ př.č. D.2.1.1 a př.č. D.2.1.2 až 9</t>
  </si>
  <si>
    <t>VV</t>
  </si>
  <si>
    <t>70</t>
  </si>
  <si>
    <t>112101100R</t>
  </si>
  <si>
    <t>Kácení stromů listnatých D kmene do 300 mm, vč. odvozu a likvidace</t>
  </si>
  <si>
    <t>kus</t>
  </si>
  <si>
    <t>1287881387</t>
  </si>
  <si>
    <t>Kácení stromů s odřezáním kmene a s odvětvením listnatých, průměru kmene přes 100 do 300 mm</t>
  </si>
  <si>
    <t>25</t>
  </si>
  <si>
    <t>3</t>
  </si>
  <si>
    <t>121101101</t>
  </si>
  <si>
    <t>Sejmutí ornice s přemístěním na vzdálenost do 50 m</t>
  </si>
  <si>
    <t>m3</t>
  </si>
  <si>
    <t>CS ÚRS 2015 01</t>
  </si>
  <si>
    <t>-965568183</t>
  </si>
  <si>
    <t>Sejmutí ornice nebo lesní půdy s vodorovným přemístěním na hromady v místě upotřebení nebo na dočasné či trvalé skládky se složením, na vzdálenost do 50 m</t>
  </si>
  <si>
    <t>598</t>
  </si>
  <si>
    <t>124,1</t>
  </si>
  <si>
    <t>Příplatek za ruční výkop v místě křížení VTL plynu</t>
  </si>
  <si>
    <t>-1964674732</t>
  </si>
  <si>
    <t>8*3*2,5</t>
  </si>
  <si>
    <t>5</t>
  </si>
  <si>
    <t>124203101</t>
  </si>
  <si>
    <t>Vykopávky do 1000 m3 pro koryta vodotečí v hornině tř. 3</t>
  </si>
  <si>
    <t>-1767445793</t>
  </si>
  <si>
    <t>Vykopávky pro koryta vodotečí s přehozením výkopku na vzdálenost do 3 m nebo s naložením na dopravní prostředek v hornině tř. 3 do 1 000 m3</t>
  </si>
  <si>
    <t>koryto</t>
  </si>
  <si>
    <t>990</t>
  </si>
  <si>
    <t>6</t>
  </si>
  <si>
    <t>124203109</t>
  </si>
  <si>
    <t>Příplatek k vykopávkám pro koryta vodotečí v hornině tř. 3 za lepivost</t>
  </si>
  <si>
    <t>1229860397</t>
  </si>
  <si>
    <t>Vykopávky pro koryta vodotečí s přehozením výkopku na vzdálenost do 3 m nebo s naložením na dopravní prostředek v hornině tř. 3 Příplatek k cenám za lepivost horniny tř. 3</t>
  </si>
  <si>
    <t>7</t>
  </si>
  <si>
    <t>162301102</t>
  </si>
  <si>
    <t>Vodorovné přemístění do 1000 m výkopku/sypaniny z horniny tř. 1 až 4 - na mezideponii</t>
  </si>
  <si>
    <t>-1302998842</t>
  </si>
  <si>
    <t>Vodorovné přemístění výkopku nebo sypaniny po suchu na obvyklém dopravním prostředku, bez naložení výkopku, avšak se složením bez rozhrnutí z horniny tř. 1 až 4 na vzdálenost přes 500 do 1 000 m</t>
  </si>
  <si>
    <t>440+62</t>
  </si>
  <si>
    <t>8</t>
  </si>
  <si>
    <t>162301102,1</t>
  </si>
  <si>
    <t xml:space="preserve">Vodorovné přemístění do 1000 m výkopku/sypaniny z horniny tř. 1 až 4 - zpět </t>
  </si>
  <si>
    <t>1830699840</t>
  </si>
  <si>
    <t>ornice pro rozprostření</t>
  </si>
  <si>
    <t>440</t>
  </si>
  <si>
    <t>9</t>
  </si>
  <si>
    <t>162401102</t>
  </si>
  <si>
    <t>Vodorovné přemístění do 2000 m výkopku/sypaniny z horniny tř. 1 až 4 - na mezideponii</t>
  </si>
  <si>
    <t>1636470335</t>
  </si>
  <si>
    <t>Vodorovné přemístění výkopku nebo sypaniny po suchu na obvyklém dopravním prostředku, bez naložení výkopku, avšak se složením bez rozhrnutí z horniny tř. 1 až 4 na vzdálenost přes 1 500 do 2 000 m</t>
  </si>
  <si>
    <t>koryto + příkop</t>
  </si>
  <si>
    <t>162601102</t>
  </si>
  <si>
    <t>Vodorovné přemístění do 5000 m výkopku/sypaniny z horniny tř. 1 až 4 - přebytečná ornice</t>
  </si>
  <si>
    <t>1298934985</t>
  </si>
  <si>
    <t>Vodorovné přemístění výkopku nebo sypaniny po suchu na obvyklém dopravním prostředku, bez naložení výkopku, avšak se složením bez rozhrnutí z horniny tř. 1 až 4 na vzdálenost přes 4 000 do 5 000 m</t>
  </si>
  <si>
    <t>598-62-440</t>
  </si>
  <si>
    <t>167101101</t>
  </si>
  <si>
    <t>Nakládání výkopku z hornin tř. 1 až 4 do 100 m3 - ornice</t>
  </si>
  <si>
    <t>-303020409</t>
  </si>
  <si>
    <t>Nakládání, skládání a překládání neulehlého výkopku nebo sypaniny nakládání, množství do 100 m3, z hornin tř. 1 až 4</t>
  </si>
  <si>
    <t>171201201</t>
  </si>
  <si>
    <t>Uložení sypaniny na mezideponii</t>
  </si>
  <si>
    <t>-1320934087</t>
  </si>
  <si>
    <t>Uložení sypaniny na skládky</t>
  </si>
  <si>
    <t>ornice</t>
  </si>
  <si>
    <t>502+96</t>
  </si>
  <si>
    <t>korytp</t>
  </si>
  <si>
    <t>Součet</t>
  </si>
  <si>
    <t>174101101</t>
  </si>
  <si>
    <t>Zásyp jam, šachet rýh nebo kolem objektů sypaninou se zhutněním</t>
  </si>
  <si>
    <t>2003732054</t>
  </si>
  <si>
    <t>Zásyp sypaninou z jakékoliv horniny s uložením výkopku ve vrstvách se zhutněním jam, šachet, rýh nebo kolem objektů v těchto vykopávkách</t>
  </si>
  <si>
    <t>propustek - plocha pruřezu dle autocad</t>
  </si>
  <si>
    <t>3,5*5,15</t>
  </si>
  <si>
    <t>M</t>
  </si>
  <si>
    <t>583373310</t>
  </si>
  <si>
    <t>štěrkopísek (Bratčice) frakce 0-22</t>
  </si>
  <si>
    <t>t</t>
  </si>
  <si>
    <t>1740672046</t>
  </si>
  <si>
    <t>kamenivo přírodní těžené pro stavební účely  PTK  (drobné, hrubé, štěrkopísky) štěrkopísky ČSN 72  1511-2 frakce   0-22 pískovna Bratčice</t>
  </si>
  <si>
    <t>18,025*2 'Přepočtené koeficientem množství</t>
  </si>
  <si>
    <t>181,1</t>
  </si>
  <si>
    <t>Zatravnění, vč. ohumusování, vč dodávky materiálů a zálivky vodou (osivo - 140kg, hnojivo 85kg)</t>
  </si>
  <si>
    <t>1622079666</t>
  </si>
  <si>
    <t>2200+620</t>
  </si>
  <si>
    <t>181111112</t>
  </si>
  <si>
    <t>Plošná úprava terénu do 500 m2 zemina tř 1 až 4 nerovnosti do +/- 100 mm ve svahu do 1:2</t>
  </si>
  <si>
    <t>-295286093</t>
  </si>
  <si>
    <t>Plošná úprava terénu v zemině tř. 1 až 4 s urovnáním povrchu bez doplnění ornice souvislé plochy do 500 m2 při nerovnostech terénu přes +/-50 do +/- 100 mm na svahu přes 1:5 do 1:2</t>
  </si>
  <si>
    <t>Poznámka k položce:
viz TZ př.č. D.2.9.1 a př.č. D.2.9.2 až 5</t>
  </si>
  <si>
    <t>182101101</t>
  </si>
  <si>
    <t>Svahování v zářezech v hornině tř. 1 až 4</t>
  </si>
  <si>
    <t>-1652385619</t>
  </si>
  <si>
    <t>Svahování trvalých svahů do projektovaných profilů s potřebným přemístěním výkopku při svahování v zářezech v hornině tř. 1 až 4</t>
  </si>
  <si>
    <t>182301121</t>
  </si>
  <si>
    <t>Rozprostření ornice pl do 500 m2 ve svahu přes 1:5 tl vrstvy do 100 mm</t>
  </si>
  <si>
    <t>-1653019738</t>
  </si>
  <si>
    <t>Rozprostření a urovnání ornice ve svahu sklonu přes 1:5 při souvislé ploše do 500 m2, tl. vrstvy do 100 mm</t>
  </si>
  <si>
    <t>62/0,1</t>
  </si>
  <si>
    <t>19</t>
  </si>
  <si>
    <t>182301133</t>
  </si>
  <si>
    <t>Rozprostření ornice pl přes 500 m2 ve svahu nad 1:5 tl vrstvy do 200 mm</t>
  </si>
  <si>
    <t>-563875054</t>
  </si>
  <si>
    <t>Rozprostření a urovnání ornice ve svahu sklonu přes 1:5 při souvislé ploše přes 500 m2, tl. vrstvy přes 150 do 200 mm</t>
  </si>
  <si>
    <t>pracovní przh</t>
  </si>
  <si>
    <t>2200</t>
  </si>
  <si>
    <t>Svislé a kompletní konstrukce</t>
  </si>
  <si>
    <t>20</t>
  </si>
  <si>
    <t>380326233</t>
  </si>
  <si>
    <t>Kompletní konstrukce ČOV, nádrží nebo vodojemů, kanálů, jímek ze ŽB mrazuvzdorného tř. C 25/30 FX3 tl nad 300 mm</t>
  </si>
  <si>
    <t>-1219620685</t>
  </si>
  <si>
    <t>Kompletní konstrukce čistíren odpadních vod, nádrží, vodojemů, kanálů z betonu železového bez výztuže a bednění pro prostředí s mrazovými cykly C 25/30 XF3, tl. přes 300 mm</t>
  </si>
  <si>
    <t>6,6*2,8*1</t>
  </si>
  <si>
    <t>-0,6*1,8*1</t>
  </si>
  <si>
    <t>380356231</t>
  </si>
  <si>
    <t>Bednění kompletních konstrukcí ČOV, nádrží nebo vodojemů kanálů a jímek, neomítaných ploch rovinných zřízení</t>
  </si>
  <si>
    <t>379203370</t>
  </si>
  <si>
    <t>Bednění kompletních konstrukcí čistíren odpadních vod, nádrží, vodojemů, kanálů konstrukcí neomítaných z betonu prostého nebo železového ploch rovinných zřízení</t>
  </si>
  <si>
    <t>2*(6,6+1)*2,8</t>
  </si>
  <si>
    <t>-0,6*1,8*2</t>
  </si>
  <si>
    <t>1*1,8*2</t>
  </si>
  <si>
    <t>22</t>
  </si>
  <si>
    <t>380356232</t>
  </si>
  <si>
    <t>Bednění kompletních konstrukcí ČOV, nádrží nebo vodojemů neomítaných ploch rovinných odstranění</t>
  </si>
  <si>
    <t>910031660</t>
  </si>
  <si>
    <t>Bednění kompletních konstrukcí čistíren odpadních vod, nádrží, vodojemů, kanálů konstrukcí neomítaných z betonu prostého nebo železového ploch rovinných odstranění</t>
  </si>
  <si>
    <t>23</t>
  </si>
  <si>
    <t>380361011</t>
  </si>
  <si>
    <t>Výztuž kompletních konstrukcí ČOV, nádrží nebo vodojemů ze svařovaných sítí KARI</t>
  </si>
  <si>
    <t>1498576614</t>
  </si>
  <si>
    <t>Výztuž kompletních konstrukcí čistíren odpadních vod, nádrží, vodojemů, kanálů ze svařovaných sítí z drátů typu KARI</t>
  </si>
  <si>
    <t>52*6,5/1000*1,1</t>
  </si>
  <si>
    <t>Vodorovné konstrukce</t>
  </si>
  <si>
    <t>24</t>
  </si>
  <si>
    <t>461211712</t>
  </si>
  <si>
    <t>Patka z lomového kamene pro dlažbu na sucho s vylitím spár cementovou maltou</t>
  </si>
  <si>
    <t>-1376024908</t>
  </si>
  <si>
    <t>Patka z lomového kamene lomařsky upraveného pro dlažbu zděná na sucho s vylitím spár cementovou maltou</t>
  </si>
  <si>
    <t>0,6*0,6*5</t>
  </si>
  <si>
    <t>463212111</t>
  </si>
  <si>
    <t>Rovnanina z lomového kamene upraveného s vyklínováním spár úlomky kamene, velikost zrn 20-40kg</t>
  </si>
  <si>
    <t>-201437056</t>
  </si>
  <si>
    <t>Rovnanina z lomového kamene upraveného, tříděného jakékoliv tloušťky rovnaniny s vyklínováním spár a dutin úlomky kamene</t>
  </si>
  <si>
    <t>čela propustku</t>
  </si>
  <si>
    <t>(4,99*1,5*0,3)*2</t>
  </si>
  <si>
    <t>26</t>
  </si>
  <si>
    <t>464,4</t>
  </si>
  <si>
    <t>Zřízení dřevěných prahů příčných pro stabilizaci sklonu svahu, vč. dodávka materiálů (kulatina DN150, dl. 1m - 6ks, kulatina DN 150, dl. 6,7m - 3ks)</t>
  </si>
  <si>
    <t>ks</t>
  </si>
  <si>
    <t>-1469228963</t>
  </si>
  <si>
    <t>Zřízení dřevěných prahů příčných pro stabilizaci sklonu svahu, vč. dodávka materiálů</t>
  </si>
  <si>
    <t>27</t>
  </si>
  <si>
    <t>464511122</t>
  </si>
  <si>
    <t>Pohoz z kamene záhozového hmotnosti do 200 kg z terénu</t>
  </si>
  <si>
    <t>715075811</t>
  </si>
  <si>
    <t>Pohoz dna nebo svahů jakékoliv tloušťky z kamene záhozového z terénu, hmotnosti jednotlivých kamenů do 200 kg</t>
  </si>
  <si>
    <t>5*2,2*0,4</t>
  </si>
  <si>
    <t>28</t>
  </si>
  <si>
    <t>464571121</t>
  </si>
  <si>
    <t>Pohoz z kameniva těženého hrubého zrno od 16 až 63 do 32 až 63 mm z terénu</t>
  </si>
  <si>
    <t>1992842002</t>
  </si>
  <si>
    <t>Pohoz dna nebo svahů jakékoliv tloušťky z kameniva těženého hrubého, z terénu, frakce do 63 mm</t>
  </si>
  <si>
    <t>250*2*0,17</t>
  </si>
  <si>
    <t>29</t>
  </si>
  <si>
    <t>469151111</t>
  </si>
  <si>
    <t>Zřízení břehového opevnění sklon do 1:1</t>
  </si>
  <si>
    <t>-1760152348</t>
  </si>
  <si>
    <t xml:space="preserve">Zřízení břehového opevnění sklonu do 1:1 </t>
  </si>
  <si>
    <t>250*2</t>
  </si>
  <si>
    <t>30</t>
  </si>
  <si>
    <t>693210260</t>
  </si>
  <si>
    <t>gobionová matrace tl. 170mm, oka 50x50mm</t>
  </si>
  <si>
    <t>-914977463</t>
  </si>
  <si>
    <t>geomříže, geomatrace, geobuňky geomříže - stabilizace podkladních vrstev , gobionová matrace tl. 170mm, oka 50x50mm</t>
  </si>
  <si>
    <t>500*1,1 'Přepočtené koeficientem množství</t>
  </si>
  <si>
    <t>Ostatní konstrukce a práce, bourání</t>
  </si>
  <si>
    <t>31</t>
  </si>
  <si>
    <t>900,1</t>
  </si>
  <si>
    <t>Zafoukání trubního propojení DN 300 interní řídkou beton. směsí, vč. dodávky směsi</t>
  </si>
  <si>
    <t>-399601632</t>
  </si>
  <si>
    <t>Zafoukání propustku DN 800 interní řídkou beton. směsí, vč. dodávky směsi</t>
  </si>
  <si>
    <t>32</t>
  </si>
  <si>
    <t>900,2</t>
  </si>
  <si>
    <t>Odstranění stávajících fošen z odtokového objektu  s jílem, vč. odvozu a likvidace</t>
  </si>
  <si>
    <t>1263603651</t>
  </si>
  <si>
    <t>14+2</t>
  </si>
  <si>
    <t>33</t>
  </si>
  <si>
    <t>900,3</t>
  </si>
  <si>
    <t>Dodávka + montáž nových fošen dl. 1,1m (50x250 - 14ks, 50x160 - 2ks) do odtokového objektu, vč. utěsnění jílem</t>
  </si>
  <si>
    <t>1833227768</t>
  </si>
  <si>
    <t>34</t>
  </si>
  <si>
    <t>900,4</t>
  </si>
  <si>
    <t xml:space="preserve">Výměna zakrytí odtokového objektu z fošen 50x200x1350, jejich demontož odvoz a likvidace + dodávka a montáž nových </t>
  </si>
  <si>
    <t>-750814910</t>
  </si>
  <si>
    <t>35</t>
  </si>
  <si>
    <t>900,5</t>
  </si>
  <si>
    <t>Otryskání a natření stávajících U-profilů</t>
  </si>
  <si>
    <t>1406067822</t>
  </si>
  <si>
    <t>(0,08+0,045+0,045+0,045+0,045+0,08)*2,9*4</t>
  </si>
  <si>
    <t>36</t>
  </si>
  <si>
    <t>900,6</t>
  </si>
  <si>
    <t>Dodávka + montáž stavidlo š=0,6m, výška desky 1,6m třístranné těsnící, ruční ovládání, prodloužený rám dl.2,9m</t>
  </si>
  <si>
    <t>1930515033</t>
  </si>
  <si>
    <t>37</t>
  </si>
  <si>
    <t>900,7</t>
  </si>
  <si>
    <t>Dodávka + montáž nových fošen dl. 0,7m (50x250mm ) pro odběrný objekt</t>
  </si>
  <si>
    <t>-1619415261</t>
  </si>
  <si>
    <t>38</t>
  </si>
  <si>
    <t>900,8</t>
  </si>
  <si>
    <t>Dodávka + montáž kompozitní materiál rošt 600x700x50mm zapuštěný do beten. kce</t>
  </si>
  <si>
    <t>690623501</t>
  </si>
  <si>
    <t>39</t>
  </si>
  <si>
    <t>900,9</t>
  </si>
  <si>
    <t>Dodávka + montáž kompozitní materiál zábradlí v1,1m</t>
  </si>
  <si>
    <t>m</t>
  </si>
  <si>
    <t>-1417256841</t>
  </si>
  <si>
    <t>40</t>
  </si>
  <si>
    <t>919521140</t>
  </si>
  <si>
    <t>Zřízení silničního propustku z trub betonových nebo ŽB DN 600 vč. beton. lóže</t>
  </si>
  <si>
    <t>776851380</t>
  </si>
  <si>
    <t>Zřízení silničního propustku z trub betonových nebo železobetonových DN 600 mm</t>
  </si>
  <si>
    <t>6,2</t>
  </si>
  <si>
    <t>41</t>
  </si>
  <si>
    <t>919,1</t>
  </si>
  <si>
    <t>Příplatek za seříznutí trouby do požadovaného tvaru čela</t>
  </si>
  <si>
    <t>-163698684</t>
  </si>
  <si>
    <t>42</t>
  </si>
  <si>
    <t>592224100</t>
  </si>
  <si>
    <t>trouba hrdlová přímá železobetonová s integrovaným těsněním TZH-Q 600/2500 60 x 250 x 10 cm</t>
  </si>
  <si>
    <t>602128160</t>
  </si>
  <si>
    <t>trouby pro splaškové odpadní vody železobetonové trouby hrdlové přímé s integrovaným těsněním TZH-Q  600/2500  integro  60 x 250 x 10</t>
  </si>
  <si>
    <t>43</t>
  </si>
  <si>
    <t>969021131</t>
  </si>
  <si>
    <t>Vybourání kanalizačního potrubí DN do 300</t>
  </si>
  <si>
    <t>-297838522</t>
  </si>
  <si>
    <t>Vybourání kanalizačního potrubí DN do 300 mm</t>
  </si>
  <si>
    <t>997</t>
  </si>
  <si>
    <t>Přesun sutě</t>
  </si>
  <si>
    <t>44</t>
  </si>
  <si>
    <t>997013509</t>
  </si>
  <si>
    <t>Příplatek k odvozu suti a vybouraných hmot na skládku ZKD 1 km přes 1 km</t>
  </si>
  <si>
    <t>-1634954419</t>
  </si>
  <si>
    <t>Odvoz suti a vybouraných hmot na skládku nebo meziskládku se složením, na vzdálenost Příplatek k ceně za každý další i započatý 1 km přes 1 km</t>
  </si>
  <si>
    <t>2,325*14 'Přepočtené koeficientem množství</t>
  </si>
  <si>
    <t>45</t>
  </si>
  <si>
    <t>997013511</t>
  </si>
  <si>
    <t>Odvoz suti a vybouraných hmot z meziskládky na skládku do 1 km s naložením a se složením</t>
  </si>
  <si>
    <t>-731832262</t>
  </si>
  <si>
    <t>Odvoz suti a vybouraných hmot z meziskládky na skládku s naložením a se složením, na vzdálenost do 1 km</t>
  </si>
  <si>
    <t>46</t>
  </si>
  <si>
    <t>997013801</t>
  </si>
  <si>
    <t>Poplatek za uložení stavebního betonového odpadu na skládce (skládkovné)</t>
  </si>
  <si>
    <t>104555133</t>
  </si>
  <si>
    <t>Poplatek za uložení stavebního odpadu na skládce (skládkovné) betonového</t>
  </si>
  <si>
    <t>998</t>
  </si>
  <si>
    <t>Přesun hmot</t>
  </si>
  <si>
    <t>47</t>
  </si>
  <si>
    <t>998332011</t>
  </si>
  <si>
    <t>Přesun hmot pro úpravy vodních toků a kanály</t>
  </si>
  <si>
    <t>1579371455</t>
  </si>
  <si>
    <t>Přesun hmot pro úpravy vodních toků a kanály, hráze rybníků apod. dopravní vzdálenost do 500 m</t>
  </si>
  <si>
    <t>02 - SO 106 Lávka pro pěší č.2</t>
  </si>
  <si>
    <t xml:space="preserve">    2 - Zakládání</t>
  </si>
  <si>
    <t xml:space="preserve">    5 - Komunikace pozemní</t>
  </si>
  <si>
    <t>PSV - Práce a dodávky PSV</t>
  </si>
  <si>
    <t xml:space="preserve">    762 - Konstrukce tesařské</t>
  </si>
  <si>
    <t xml:space="preserve">    783 - Dokončovací práce - nátěry</t>
  </si>
  <si>
    <t>131,1</t>
  </si>
  <si>
    <t>Zajištění základové spáry proti rozbřídanía zaplavení</t>
  </si>
  <si>
    <t>kpl</t>
  </si>
  <si>
    <t>-36274156</t>
  </si>
  <si>
    <t>Poznámka k položce:
viz TZ př.č. D.2.2.1 a př.č. D.2.2.2 a 3</t>
  </si>
  <si>
    <t>131201101</t>
  </si>
  <si>
    <t>Hloubení jam nezapažených v hornině tř. 3 objemu do 100 m3</t>
  </si>
  <si>
    <t>-407381948</t>
  </si>
  <si>
    <t>Hloubení nezapažených jam a zářezů s urovnáním dna do předepsaného profilu a spádu v hornině tř. 3 do 100 m3</t>
  </si>
  <si>
    <t>výkop</t>
  </si>
  <si>
    <t>2*5,5</t>
  </si>
  <si>
    <t>131201109</t>
  </si>
  <si>
    <t>Příplatek za lepivost u hloubení jam nezapažených v hornině tř. 3</t>
  </si>
  <si>
    <t>178101492</t>
  </si>
  <si>
    <t>Hloubení nezapažených jam a zářezů s urovnáním dna do předepsaného profilu a spádu Příplatek k cenám za lepivost horniny tř. 3</t>
  </si>
  <si>
    <t>162701105</t>
  </si>
  <si>
    <t>Vodorovné přemístění do 10000 m výkopku/sypaniny z horniny tř. 1 až 4</t>
  </si>
  <si>
    <t>-1879062946</t>
  </si>
  <si>
    <t>Vodorovné přemístění výkopku nebo sypaniny po suchu na obvyklém dopravním prostředku, bez naložení výkopku, avšak se složením bez rozhrnutí z horniny tř. 1 až 4 na vzdálenost přes 9 000 do 10 000 m</t>
  </si>
  <si>
    <t>11-7</t>
  </si>
  <si>
    <t>726052486</t>
  </si>
  <si>
    <t>1541476562</t>
  </si>
  <si>
    <t>1966531559</t>
  </si>
  <si>
    <t>"cca" 2*10</t>
  </si>
  <si>
    <t>Zakládání</t>
  </si>
  <si>
    <t>275321117</t>
  </si>
  <si>
    <t>Základové patky a bloky ze ŽB C 25/30, XC4, XF3, XA1</t>
  </si>
  <si>
    <t>1593405445</t>
  </si>
  <si>
    <t>Základové konstrukce z betonu železového patky a bloky ve výkopu nebo na hlavách pilot C 25/30</t>
  </si>
  <si>
    <t>2*2,15</t>
  </si>
  <si>
    <t>275354100R</t>
  </si>
  <si>
    <t>Bednění základových patek - zřízení</t>
  </si>
  <si>
    <t>1903243136</t>
  </si>
  <si>
    <t>Bednění základových konstrukcí patek a bloků zřízení</t>
  </si>
  <si>
    <t>2*(2,2+0,5)*1,95*2</t>
  </si>
  <si>
    <t>275354211</t>
  </si>
  <si>
    <t>Bednění základových patek - odstranění</t>
  </si>
  <si>
    <t>-1556450545</t>
  </si>
  <si>
    <t>Bednění základových konstrukcí patek a bloků odstranění bednění</t>
  </si>
  <si>
    <t>275361412</t>
  </si>
  <si>
    <t xml:space="preserve">Výztuž základových patek a bloků ze svařovaných sítí </t>
  </si>
  <si>
    <t>1962217146</t>
  </si>
  <si>
    <t>Výztuž základových konstrukcí patek a bloků ze svařovaných sítí, hmotnosti přes 3,5 do 6 kg/m2</t>
  </si>
  <si>
    <t>(1,95*2,2*7,5/1000*1,1)*2*2</t>
  </si>
  <si>
    <t>348181131</t>
  </si>
  <si>
    <t>Výroba mostního zábradlí trvalého ze dřeva měkkého hoblovaného s výplní, vč. dodávky materiálů</t>
  </si>
  <si>
    <t>1564023084</t>
  </si>
  <si>
    <t>Zábradlí mostní ze dřeva měkkého hoblovaného výšky do 1,1 m, osová vzdálenost sloupků do 2 m trvalé s výplní výroba</t>
  </si>
  <si>
    <t>7,4*2</t>
  </si>
  <si>
    <t>421951114</t>
  </si>
  <si>
    <t>Dřevěná mostovka z měkkých fošen a hranolů</t>
  </si>
  <si>
    <t>1980169694</t>
  </si>
  <si>
    <t>Dřevěné deskové mostní nosné konstrukce mostovka z fošen a hranolů měkkých</t>
  </si>
  <si>
    <t>"3" 3,14*0,04*0,04*2,2*70</t>
  </si>
  <si>
    <t>"4" 3,14*0,07*0,07*3,4*8</t>
  </si>
  <si>
    <t>"4a" 3,14*0,07*0,07*2,2*2</t>
  </si>
  <si>
    <t>"9" 0,08*0,06*0,8*14</t>
  </si>
  <si>
    <t>"10" 0,35*0,05*2,2*2</t>
  </si>
  <si>
    <t>1,391*1,1 'Přepočtené koeficientem množství</t>
  </si>
  <si>
    <t>423181112</t>
  </si>
  <si>
    <t>Dřevěná trámová mostní konstrukce z měkké kulatiny</t>
  </si>
  <si>
    <t>-205209020</t>
  </si>
  <si>
    <t>Dřevěná trámová mostní konstrukce z měkkého dřeva z kulatiny</t>
  </si>
  <si>
    <t>(3,15*0,175*0,175*7,2)*4</t>
  </si>
  <si>
    <t>2,778*1,1 'Přepočtené koeficientem množství</t>
  </si>
  <si>
    <t>Komunikace pozemní</t>
  </si>
  <si>
    <t>564281100R</t>
  </si>
  <si>
    <t>Podklad nebo podsyp ze štěrkopísku ŠP tl 350 mm (průměrná tloušťka) - náběhy na lávku</t>
  </si>
  <si>
    <t>1995324736</t>
  </si>
  <si>
    <t>Podklad nebo podsyp ze štěrkopísku ŠP s rozprostřením, vlhčením a zhutněním, po zhutnění průměrna tl. 350 mm</t>
  </si>
  <si>
    <t>(3,25+3,25)*2,2</t>
  </si>
  <si>
    <t>998218111</t>
  </si>
  <si>
    <t>Přesun hmot pro mosty dřevěné v do 10 m</t>
  </si>
  <si>
    <t>-1405623450</t>
  </si>
  <si>
    <t>Přesun hmot pro mosty dřevěné vodorovná dopravní vzdálenost do 100 m výška mostu do 10 m</t>
  </si>
  <si>
    <t>PSV</t>
  </si>
  <si>
    <t>Práce a dodávky PSV</t>
  </si>
  <si>
    <t>762</t>
  </si>
  <si>
    <t>Konstrukce tesařské</t>
  </si>
  <si>
    <t>762083100R</t>
  </si>
  <si>
    <t xml:space="preserve">Tlaková impregnace mpregnace řeziva proti dřevokaznému hmyzu, houbám a plísním </t>
  </si>
  <si>
    <t>-1209048008</t>
  </si>
  <si>
    <t>Práce společné pro tesařské konstrukce impregnace řeziva tlaková proti dřevokaznému hmyzu, houbám a plísním</t>
  </si>
  <si>
    <t>1,53+3,056</t>
  </si>
  <si>
    <t>zábradlí</t>
  </si>
  <si>
    <t>3,14*0,05*0,05*1,1*16</t>
  </si>
  <si>
    <t>3,14*0,05*0,05*7,2*4</t>
  </si>
  <si>
    <t>3,14*0,05*0,05*0,85*16</t>
  </si>
  <si>
    <t>783</t>
  </si>
  <si>
    <t>Dokončovací práce - nátěry</t>
  </si>
  <si>
    <t>783783312</t>
  </si>
  <si>
    <t>Nátěry tesařských kcí proti dřevokazným houbám, hmyzu a plísním preventivní dvojnásobné v exteriéru</t>
  </si>
  <si>
    <t>-479988609</t>
  </si>
  <si>
    <t>Nátěry tesařských konstrukcí protihnilobné, protiplísňové a protipožární proti dřevokazným houbám, hmyzu a plísním preventivní dvojnásobné v exteriéru bez provedení krycího nátěru</t>
  </si>
  <si>
    <t>"2" 2*3,14*0,175*7,2*4</t>
  </si>
  <si>
    <t>"3" 2*3,14*0,04*2,2*70</t>
  </si>
  <si>
    <t>"4" 2*3,14*0,07*3,4*8</t>
  </si>
  <si>
    <t>"4a" 2*3,14*0,07*2,2*2</t>
  </si>
  <si>
    <t>"5" 2*3,14*0,05*1,1*16</t>
  </si>
  <si>
    <t>"6" 2*3,14*0,05*7,4*4</t>
  </si>
  <si>
    <t>"7" 2*3,14*0,05*0,85*16</t>
  </si>
  <si>
    <t>"8" 2*(0,1+0,018)*1*72</t>
  </si>
  <si>
    <t>"9" 2*(0,08+0,06)*0,8*14</t>
  </si>
  <si>
    <t>"10" 2*(0,35+0,05)*2,2*2</t>
  </si>
  <si>
    <t>03 - SO 107 Lávka pro pěší č.3</t>
  </si>
  <si>
    <t>745817707</t>
  </si>
  <si>
    <t>Poznámka k položce:
viz TZ př.č. D.2.3.1 a př.č. D.2.3.2 a 3</t>
  </si>
  <si>
    <t>543935615</t>
  </si>
  <si>
    <t>468579559</t>
  </si>
  <si>
    <t>1789304595</t>
  </si>
  <si>
    <t>1372803016</t>
  </si>
  <si>
    <t>-1397510534</t>
  </si>
  <si>
    <t>-498202971</t>
  </si>
  <si>
    <t>1132378696</t>
  </si>
  <si>
    <t>-526789838</t>
  </si>
  <si>
    <t>2*(2,2+0,5)*1,7*2</t>
  </si>
  <si>
    <t>1646036100</t>
  </si>
  <si>
    <t>-1713116242</t>
  </si>
  <si>
    <t>(1,7*2,2*7,5/1000*1,1)*2*2</t>
  </si>
  <si>
    <t>-2086719775</t>
  </si>
  <si>
    <t>-2099033064</t>
  </si>
  <si>
    <t>-384180191</t>
  </si>
  <si>
    <t>Podklad nebo podsyp ze štěrkopísku ŠP tl 500 mm (průměrná tloušťka) - náběhy na lávku</t>
  </si>
  <si>
    <t>727679023</t>
  </si>
  <si>
    <t>(4+1,6)*2,2</t>
  </si>
  <si>
    <t>-1197399332</t>
  </si>
  <si>
    <t>752286097</t>
  </si>
  <si>
    <t>1326655463</t>
  </si>
  <si>
    <t>04 - SO 108 Vodní nádrž</t>
  </si>
  <si>
    <t xml:space="preserve">    8 - Trubní vedení</t>
  </si>
  <si>
    <t>-641342601</t>
  </si>
  <si>
    <t>Poznámka k položce:
viz TZ př.č. D.2.4.1 a př.č. D.2.4.2 až 9</t>
  </si>
  <si>
    <t>1650*0,2</t>
  </si>
  <si>
    <t>131201102</t>
  </si>
  <si>
    <t>Hloubení jam nezapažených v hornině tř. 3 objemu do 1000 m3</t>
  </si>
  <si>
    <t>2010109314</t>
  </si>
  <si>
    <t>Hloubení nezapažených jam a zářezů s urovnáním dna do předepsaného profilu a spádu v hornině tř. 3 přes 100 do 1 000 m3</t>
  </si>
  <si>
    <t>nádrž</t>
  </si>
  <si>
    <t>650</t>
  </si>
  <si>
    <t>65</t>
  </si>
  <si>
    <t>výustní objekt</t>
  </si>
  <si>
    <t>1679898608</t>
  </si>
  <si>
    <t>132201201</t>
  </si>
  <si>
    <t>Hloubení rýh š do 2000 mm v hornině tř. 3 objemu do 100 m3</t>
  </si>
  <si>
    <t>355098870</t>
  </si>
  <si>
    <t>Hloubení zapažených i nezapažených rýh šířky přes 600 do 2 000 mm s urovnáním dna do předepsaného profilu a spádu v hornině tř. 3 do 100 m3</t>
  </si>
  <si>
    <t>potrubí</t>
  </si>
  <si>
    <t>12*1*1</t>
  </si>
  <si>
    <t>rozdělovací objetk</t>
  </si>
  <si>
    <t>12*2*2</t>
  </si>
  <si>
    <t>132201209</t>
  </si>
  <si>
    <t>Příplatek za lepivost k hloubení rýh š do 2000 mm v hornině tř. 3</t>
  </si>
  <si>
    <t>-244054576</t>
  </si>
  <si>
    <t>Hloubení zapažených i nezapažených rýh šířky přes 600 do 2 000 mm s urovnáním dna do předepsaného profilu a spádu v hornině tř. 3 Příplatek k cenám za lepivost horniny tř. 3</t>
  </si>
  <si>
    <t>1402873414</t>
  </si>
  <si>
    <t>432132447</t>
  </si>
  <si>
    <t>Vodorovné přemístění do 2000 m výkopku/sypaniny z horniny tř. 1 až 4 - zemina</t>
  </si>
  <si>
    <t>1545473181</t>
  </si>
  <si>
    <t>výkopy</t>
  </si>
  <si>
    <t>718+60</t>
  </si>
  <si>
    <t>zásyp</t>
  </si>
  <si>
    <t>-39,8</t>
  </si>
  <si>
    <t>1064762183</t>
  </si>
  <si>
    <t>-2000528964</t>
  </si>
  <si>
    <t>332000671</t>
  </si>
  <si>
    <t>210+120</t>
  </si>
  <si>
    <t>738,2</t>
  </si>
  <si>
    <t>-1100855898</t>
  </si>
  <si>
    <t>zásyp opevnění plůtky</t>
  </si>
  <si>
    <t>(0,8*0,3/2)*105</t>
  </si>
  <si>
    <t>potrubí (výkop-sedlo-obsyp)</t>
  </si>
  <si>
    <t>12-2,2-6,6</t>
  </si>
  <si>
    <t>rozdělovací objekt</t>
  </si>
  <si>
    <t>"vykop" 48</t>
  </si>
  <si>
    <t>"objem" -12*2*1</t>
  </si>
  <si>
    <t>175111101</t>
  </si>
  <si>
    <t>Obsypání potrubí ručně sypaninou bez prohození, uloženou do 3 m</t>
  </si>
  <si>
    <t>-1112862733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</si>
  <si>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</si>
  <si>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11*1*0,6</t>
  </si>
  <si>
    <t>583373030</t>
  </si>
  <si>
    <t>štěrkopísek frakce 0-8</t>
  </si>
  <si>
    <t>-1482159647</t>
  </si>
  <si>
    <t>kamenivo přírodní těžené pro stavební účely  PTK  (drobné, hrubé, štěrkopísky) štěrkopísky ČSN 72  1511-2 frakce   0-8 pískovna Bratčice</t>
  </si>
  <si>
    <t>6,6*2 'Přepočtené koeficientem množství</t>
  </si>
  <si>
    <t>Zatravnění, vč. ohumusování, vč dodávky materiálů (osivo 52kg, hnojivo 26kg)</t>
  </si>
  <si>
    <t>-420530491</t>
  </si>
  <si>
    <t>1050</t>
  </si>
  <si>
    <t>1396011151</t>
  </si>
  <si>
    <t>-979485187</t>
  </si>
  <si>
    <t>271562211</t>
  </si>
  <si>
    <t>Podsyp pod základové konstrukce se zhutněním z drobného kameniva frakce 0 až 4 mm</t>
  </si>
  <si>
    <t>-2100544494</t>
  </si>
  <si>
    <t>Podsyp pod základové konstrukce se zhutněním a urovnáním povrchu z kameniva drobného, frakce 0 - 4 mm</t>
  </si>
  <si>
    <t>Výpusť</t>
  </si>
  <si>
    <t>1,8*1,6*0,15</t>
  </si>
  <si>
    <t>272313711</t>
  </si>
  <si>
    <t>Základové klenby z betonu tř. C 20/25 - podkladní</t>
  </si>
  <si>
    <t>-1770856220</t>
  </si>
  <si>
    <t>Základy z betonu prostého klenby z betonu kamenem neprokládaného tř. C 20/25</t>
  </si>
  <si>
    <t>výpusť</t>
  </si>
  <si>
    <t>1,45*1,3*0,6</t>
  </si>
  <si>
    <t>272351215</t>
  </si>
  <si>
    <t>Zřízení bednění stěn základových kleneb</t>
  </si>
  <si>
    <t>1353365610</t>
  </si>
  <si>
    <t>Bednění základových stěn kleneb svislé nebo šikmé (odkloněné), půdorysně přímé nebo zalomené ve volných nebo zapažených jámách, rýhách, šachtách, včetně případných vzpěr zřízení</t>
  </si>
  <si>
    <t>2*(1,45*1,3)*0,6</t>
  </si>
  <si>
    <t>272351216</t>
  </si>
  <si>
    <t>Odstranění bednění stěn základových kleneb</t>
  </si>
  <si>
    <t>-245548310</t>
  </si>
  <si>
    <t>Bednění základových stěn kleneb svislé nebo šikmé (odkloněné), půdorysně přímé nebo zalomené ve volných nebo zapažených jámách, rýhách, šachtách, včetně případných vzpěr odstranění</t>
  </si>
  <si>
    <t>1546022295</t>
  </si>
  <si>
    <t>12*2,2*1</t>
  </si>
  <si>
    <t>-0,6*1,3*1</t>
  </si>
  <si>
    <t>-0,6*1*1</t>
  </si>
  <si>
    <t>Mezisoučet</t>
  </si>
  <si>
    <t>1,25*1,1*1,4</t>
  </si>
  <si>
    <t>-(0,425+0,225)*0,7*1</t>
  </si>
  <si>
    <t>-(0,2+0,225)*0,5*0,9</t>
  </si>
  <si>
    <t>-1695501833</t>
  </si>
  <si>
    <t>2*(12+1)*2,2</t>
  </si>
  <si>
    <t>-0,6*1,3*2</t>
  </si>
  <si>
    <t>1*1,3*2</t>
  </si>
  <si>
    <t>-0,6*1*2</t>
  </si>
  <si>
    <t>1*1*2</t>
  </si>
  <si>
    <t>výpust</t>
  </si>
  <si>
    <t>2*(1,25*1,1)*1,4</t>
  </si>
  <si>
    <t>2*(0,425+0,7)*1</t>
  </si>
  <si>
    <t>2*(0,225+0,7)*1</t>
  </si>
  <si>
    <t>-0,5*0,9*4</t>
  </si>
  <si>
    <t>-1053680916</t>
  </si>
  <si>
    <t>380361006</t>
  </si>
  <si>
    <t>Výztuž kompletních konstrukcí ČOV, nádrží nebo vodojemů kanálů a jímek z betonářské oceli 10 505</t>
  </si>
  <si>
    <t>-831562861</t>
  </si>
  <si>
    <t>Výztuž kompletních konstrukcí čistíren odpadních vod, nádrží, vodojemů, kanálů z oceli 10 505 (R) nebo BSt 500</t>
  </si>
  <si>
    <t>1,279*0,15</t>
  </si>
  <si>
    <t>1158050843</t>
  </si>
  <si>
    <t>80*6,5/1000*1,1</t>
  </si>
  <si>
    <t>452312131</t>
  </si>
  <si>
    <t>Sedlové lože z betonu prostého tř. C 12/15 otevřený výkop</t>
  </si>
  <si>
    <t>1066702756</t>
  </si>
  <si>
    <t>Podkladní a zajišťovací konstrukce z betonu prostého v otevřeném výkopu sedlové lože pod potrubí z betonu tř. C 12/15</t>
  </si>
  <si>
    <t>11*1*0,2</t>
  </si>
  <si>
    <t>Rovnanina z lomového kamene upraveného s vyklínováním spár úlomky kamene, velikost kamene 15-40kg</t>
  </si>
  <si>
    <t>87441052</t>
  </si>
  <si>
    <t>(0,5+1,75+0,8+1,44+0,55)*2*0,4</t>
  </si>
  <si>
    <t>Zřízení dřevěných prahů příčných pro stabilizaci sklonu svahu, vč. dodávka materiálů (kulatina DN150, dl. 1m - 4ks, kulatina DN 150, dl. 0,6m - 2ks)</t>
  </si>
  <si>
    <t>-1874635560</t>
  </si>
  <si>
    <t>466954211</t>
  </si>
  <si>
    <t>Plůtek zápletový z klestu vrbového z kůlů D 80 mm délky 1,2m, v do 0,5 m jednořadový</t>
  </si>
  <si>
    <t>612077240</t>
  </si>
  <si>
    <t>Plůtek zápletový z klestu vrbového, z kůlů D do 80 mm, délky 0,6 m, zaražených v osové vzdálenosti od 0,4 do 0,6 m, v zápletu do 0,5 m jednořadový</t>
  </si>
  <si>
    <t>105</t>
  </si>
  <si>
    <t>Trubní vedení</t>
  </si>
  <si>
    <t>822372111</t>
  </si>
  <si>
    <t>Montáž potrubí z trub TZH s integrovaným těsněním otevřený výkop sklon do 20 % DN 300</t>
  </si>
  <si>
    <t>36396824</t>
  </si>
  <si>
    <t>Montáž potrubí z trub železobetonových typu TZH v otevřeném výkopu ve sklonu do 20 % s integrovaným těsněním DN 300</t>
  </si>
  <si>
    <t>822,1</t>
  </si>
  <si>
    <t>Příplatek za seříznutí beton. trouby DN 300 dle požadovaného tvaru</t>
  </si>
  <si>
    <t>1642670058</t>
  </si>
  <si>
    <t>592225380</t>
  </si>
  <si>
    <t>trouba hrdlová přímá železobetonová s integrovaným těsněním TZH-Q 300/1000 integro 30 x 100 x 7 cm</t>
  </si>
  <si>
    <t>-18195809</t>
  </si>
  <si>
    <t>trouby pro splaškové odpadní vody železobetonové trouby hrdlové přímé s integrovaným těsněním TZH-Q 300/1000  integro  30 x 100 x 7</t>
  </si>
  <si>
    <t>Dodávka + montáž stavidlo š=0,6m, výška desky 1,0m třístranné těsnící, ruční ovládání, prodloužený rám dl.2,4m</t>
  </si>
  <si>
    <t>1209509218</t>
  </si>
  <si>
    <t>Dodávka + montáž stavidlo š=0,6m, výška desky 0,7m třístranné těsnící, ruční ovládání, prodloužený rám dl.2,1m</t>
  </si>
  <si>
    <t>-1181234578</t>
  </si>
  <si>
    <t>-265408704</t>
  </si>
  <si>
    <t>993564400</t>
  </si>
  <si>
    <t>Dodávka + montáž beton. základek prefa 500x250x100</t>
  </si>
  <si>
    <t>189003531</t>
  </si>
  <si>
    <t>Dodávka + montáž nových fošen dl. 0,6m (50x150(200)mm ) pro výust</t>
  </si>
  <si>
    <t>-102294913</t>
  </si>
  <si>
    <t>Dodávka + montáž kompozitní materiál obslužná lavka vč. roštu a zábradlí - plocha 2,44m2</t>
  </si>
  <si>
    <t>1059301939</t>
  </si>
  <si>
    <t>Dodávka + montáž bobtnavé pásky do pracovních spar</t>
  </si>
  <si>
    <t>572172596</t>
  </si>
  <si>
    <t>2*(1,25+1,1)</t>
  </si>
  <si>
    <t>-921133358</t>
  </si>
  <si>
    <t>05 - SO 110 Náhradní výsadba</t>
  </si>
  <si>
    <t>183101213</t>
  </si>
  <si>
    <t>Jamky pro výsadbu s výměnou 50 % půdy zeminy tř 1 až 4 objem do 0,05 m3 v rovině a svahu do 1:5</t>
  </si>
  <si>
    <t>-441646541</t>
  </si>
  <si>
    <t>Hloubení jamek pro vysazování rostlin v zemině tř.1 až 4 s výměnou půdy z 50% v rovině nebo na svahu do 1:5, objemu přes 0,02 do 0,05 m3</t>
  </si>
  <si>
    <t>183101215</t>
  </si>
  <si>
    <t>Jamky pro výsadbu s výměnou 50 % půdy zeminy tř 1 až 4 objem do 0,4 m3 v rovině a svahu do 1:5</t>
  </si>
  <si>
    <t>24871011</t>
  </si>
  <si>
    <t>Hloubení jamek pro vysazování rostlin v zemině tř.1 až 4 s výměnou půdy z 50% v rovině nebo na svahu do 1:5, objemu přes 0,125 do 0,40 m3</t>
  </si>
  <si>
    <t>184102114</t>
  </si>
  <si>
    <t>Výsadba dřeviny s balem D do 0,5 m do jamky se zalitím v rovině a svahu do 1:5, vč. přihnojení</t>
  </si>
  <si>
    <t>1434550551</t>
  </si>
  <si>
    <t>Výsadba dřeviny s balem do předem vyhloubené jamky se zalitím v rovině nebo na svahu do 1:5, při průměru balu přes 400 do 500 mm</t>
  </si>
  <si>
    <t>026,2</t>
  </si>
  <si>
    <t>Jasan ztepilý - výška 2,0 -2,5 cm</t>
  </si>
  <si>
    <t>172348081</t>
  </si>
  <si>
    <t>026,3</t>
  </si>
  <si>
    <t>Javor klen - výška 2,0 -2,5 cm</t>
  </si>
  <si>
    <t>-216899724</t>
  </si>
  <si>
    <t>026,4</t>
  </si>
  <si>
    <t>Třešeň ptačí - výška 2,0 -2,5 cm</t>
  </si>
  <si>
    <t>595764826</t>
  </si>
  <si>
    <t>026,5</t>
  </si>
  <si>
    <t>Lípa velkolistá - výška 2,0 -2,5 cm</t>
  </si>
  <si>
    <t>-1184419203</t>
  </si>
  <si>
    <t>026,6</t>
  </si>
  <si>
    <t>Vrba křehká - výška 2,0 -2,5 cm</t>
  </si>
  <si>
    <t>164765472</t>
  </si>
  <si>
    <t>184102211</t>
  </si>
  <si>
    <t>Výsadba keře bez balu v do 1 m do jamky se zalitím v rovině a svahu do 1:5, vč. přihnojení</t>
  </si>
  <si>
    <t>1006034032</t>
  </si>
  <si>
    <t>Výsadba keře bez balu do předem vyhloubené jamky se zalitím v rovině nebo na svahu do 1:5 výšky do 1 m v terénu</t>
  </si>
  <si>
    <t>Poznámka k položce:
viz TZ př.č. D.2.6.1 a př.č. D.2.6.2</t>
  </si>
  <si>
    <t>410</t>
  </si>
  <si>
    <t>026,1</t>
  </si>
  <si>
    <t>dodávka keřů dle specifikace</t>
  </si>
  <si>
    <t>-1269608442</t>
  </si>
  <si>
    <t xml:space="preserve">Poznámka k položce:
Brslen evropský - Euonymus europaeus L.  - 105 m2		
Svída krvavá - Cornus sanguinea L.  -  70 m2	
Ptačí zob obecný - Ligustrum vulgare L. -  60 m2	
Kalina obecná  - Viburnum opulus L. -  70 m2
Vrba popelavá - Salix cinerea L.   -  105 m2	 
</t>
  </si>
  <si>
    <t>184215133</t>
  </si>
  <si>
    <t>Ukotvení kmene dřevin třemi kůly D do 0,1 m délky do 3 m</t>
  </si>
  <si>
    <t>-649892247</t>
  </si>
  <si>
    <t>Ukotvení dřeviny kůly třemi kůly, délky přes 2 do 3 m</t>
  </si>
  <si>
    <t>184,2</t>
  </si>
  <si>
    <t>dřevěný kůl délky do 3m</t>
  </si>
  <si>
    <t>-1401801666</t>
  </si>
  <si>
    <t>105*3</t>
  </si>
  <si>
    <t>184813121</t>
  </si>
  <si>
    <t>Ochrana dřevin před okusem plastovou chráničkou v rovině a svahu do 1:5</t>
  </si>
  <si>
    <t>-1596261761</t>
  </si>
  <si>
    <t>Ochrana dřevin před okusem zvěří mechanicky v rovině nebo ve svahu do 1:5, pletivem, výšky do 2 m</t>
  </si>
  <si>
    <t>184911431</t>
  </si>
  <si>
    <t>Mulčování rostlin kůrou tl. do 0,15 m v rovině a svahu do 1:5, vč. geotextílie, vč. dodávky materiálů</t>
  </si>
  <si>
    <t>-2066613772</t>
  </si>
  <si>
    <t>keře</t>
  </si>
  <si>
    <t>stromy</t>
  </si>
  <si>
    <t>185851121</t>
  </si>
  <si>
    <t>Dovoz vody pro zálivku rostlin za vzdálenost do 1000 m</t>
  </si>
  <si>
    <t>369486631</t>
  </si>
  <si>
    <t>Dovoz vody pro zálivku rostlin na vzdálenost do 1000 m</t>
  </si>
  <si>
    <t>10l/m2 = 10dm3/m2 = 0,01m3/m2</t>
  </si>
  <si>
    <t>25l/1strom</t>
  </si>
  <si>
    <t>105*0,025</t>
  </si>
  <si>
    <t>10l/m2 - keř</t>
  </si>
  <si>
    <t>410*0,01</t>
  </si>
  <si>
    <t>998231311</t>
  </si>
  <si>
    <t>Přesun hmot pro sadovnické a krajinářské úpravy vodorovně do 5000 m</t>
  </si>
  <si>
    <t>-926905122</t>
  </si>
  <si>
    <t>Přesun hmot pro sadovnické a krajinářské úpravy dopravní vzdálenost do 5000 m</t>
  </si>
  <si>
    <t>06 - SO 201 Vyspravení stávající lávky č.4</t>
  </si>
  <si>
    <t>423181111</t>
  </si>
  <si>
    <t>Dřevěná trámová mostní konstrukce z měkkých hranolů</t>
  </si>
  <si>
    <t>-490751595</t>
  </si>
  <si>
    <t>Dřevěná trámová mostní konstrukce z měkkého dřeva z hranolů</t>
  </si>
  <si>
    <t xml:space="preserve">Poznámka k položce:
viz TZ př.č. D.2.6.1 a př.č. D.2.6.2 </t>
  </si>
  <si>
    <t>0,25*0,3*2,25*6</t>
  </si>
  <si>
    <t>1,013*1,1 'Přepočtené koeficientem množství</t>
  </si>
  <si>
    <t>961065422</t>
  </si>
  <si>
    <t>Bourání mostovek ze dřeva tvrdého z hranolů základů</t>
  </si>
  <si>
    <t>-919299883</t>
  </si>
  <si>
    <t>Bourání mostních konstrukcí základů mostovek ze dřeva tvrdého z hranolů a bočního ochranného prahu z povalů nebo hranolů</t>
  </si>
  <si>
    <t>997013811</t>
  </si>
  <si>
    <t>Poplatek za uložení stavebního dřevěného odpadu na skládce (skládkovné)</t>
  </si>
  <si>
    <t>881247762</t>
  </si>
  <si>
    <t>Poplatek za uložení stavebního odpadu na skládce (skládkovné) dřevěného</t>
  </si>
  <si>
    <t>997211519</t>
  </si>
  <si>
    <t>Příplatek ZKD 1 km u vodorovné dopravy suti</t>
  </si>
  <si>
    <t>1590273645</t>
  </si>
  <si>
    <t>Vodorovná doprava suti nebo vybouraných hmot suti se složením a hrubým urovnáním, na vzdálenost Příplatek k ceně za každý další i započatý 1 km přes 1 km</t>
  </si>
  <si>
    <t>997211521</t>
  </si>
  <si>
    <t>Vodorovná doprava vybouraných hmot po suchu na vzdálenost do 1 km</t>
  </si>
  <si>
    <t>713747868</t>
  </si>
  <si>
    <t>Vodorovná doprava suti nebo vybouraných hmot vybouraných hmot se složením a hrubým urovnáním nebo s přeložením na jiný dopravní prostředek kromě lodi, na vzdálenost do 1 km</t>
  </si>
  <si>
    <t>997211611</t>
  </si>
  <si>
    <t>Nakládání suti na dopravní prostředky pro vodorovnou dopravu</t>
  </si>
  <si>
    <t>142002450</t>
  </si>
  <si>
    <t>Nakládání suti nebo vybouraných hmot na dopravní prostředky pro vodorovnou dopravu suti</t>
  </si>
  <si>
    <t>806902697</t>
  </si>
  <si>
    <t>891025916</t>
  </si>
  <si>
    <t>1,114</t>
  </si>
  <si>
    <t>1978627681</t>
  </si>
  <si>
    <t>2*(0,25+0,3)*2,25*6</t>
  </si>
  <si>
    <t>07 - SO 202 Rekonstrukce lávky č.5</t>
  </si>
  <si>
    <t>Vytvoření dočasných zemních hrázek, vč. dodávky materiálů, vč. jejich odstranění a likvidace</t>
  </si>
  <si>
    <t>-1937270710</t>
  </si>
  <si>
    <t>Vytvoření dočasných zemních hrázek, vč. dodávky materiálů, vč. jejich odstranění  a likvidace</t>
  </si>
  <si>
    <t>Poznámka k položce:
viz TZ př.č. D.2.7.1 a př.č. D.2.7.2 a 3</t>
  </si>
  <si>
    <t>2*3</t>
  </si>
  <si>
    <t>309667516</t>
  </si>
  <si>
    <t>-457738526</t>
  </si>
  <si>
    <t>401375068</t>
  </si>
  <si>
    <t>1584310736</t>
  </si>
  <si>
    <t>856631739</t>
  </si>
  <si>
    <t>2112942566</t>
  </si>
  <si>
    <t>-1999827743</t>
  </si>
  <si>
    <t>-1448210505</t>
  </si>
  <si>
    <t>231909469</t>
  </si>
  <si>
    <t>-1628633167</t>
  </si>
  <si>
    <t>1058984783</t>
  </si>
  <si>
    <t>5,44*2</t>
  </si>
  <si>
    <t>330388856</t>
  </si>
  <si>
    <t>"3" 3,14*0,04*0,04*2,2*50</t>
  </si>
  <si>
    <t>"4" 3,14*0,07*0,07*3,4*6</t>
  </si>
  <si>
    <t>1,066*1,1 'Přepočtené koeficientem množství</t>
  </si>
  <si>
    <t>-941978373</t>
  </si>
  <si>
    <t>(3,15*0,175*0,175*5,24)*4</t>
  </si>
  <si>
    <t>2,022*1,1 'Přepočtené koeficientem množství</t>
  </si>
  <si>
    <t>270334384</t>
  </si>
  <si>
    <t>(3,2+2,7)*2,2</t>
  </si>
  <si>
    <t>Dočasné zatrubnění potoka potrubím DN 800, vč. dodávky materiálů, vč. jeho odstranění</t>
  </si>
  <si>
    <t>-310506778</t>
  </si>
  <si>
    <t>961,1</t>
  </si>
  <si>
    <t>Demontáž dřevěné lávky pro pěší, vč. odvozu a likvidace</t>
  </si>
  <si>
    <t>-1888286894</t>
  </si>
  <si>
    <t>961044111</t>
  </si>
  <si>
    <t xml:space="preserve">Bourání základů z betonu prostého </t>
  </si>
  <si>
    <t>1133832001</t>
  </si>
  <si>
    <t>Bourání základů z betonu prostého</t>
  </si>
  <si>
    <t>patky ocel. lavky - odhad, dle nových</t>
  </si>
  <si>
    <t>"cca" 2*2,15</t>
  </si>
  <si>
    <t>524988805</t>
  </si>
  <si>
    <t>8,6*14 'Přepočtené koeficientem množství</t>
  </si>
  <si>
    <t>263029610</t>
  </si>
  <si>
    <t>1758833300</t>
  </si>
  <si>
    <t>1673247634</t>
  </si>
  <si>
    <t>-304308813</t>
  </si>
  <si>
    <t>1,173+2,224</t>
  </si>
  <si>
    <t>3,14*0,05*0,05*1,1*12</t>
  </si>
  <si>
    <t>3,14*0,05*0,05*5,44*4</t>
  </si>
  <si>
    <t>3,14*0,05*0,05*0,85*12</t>
  </si>
  <si>
    <t>185431786</t>
  </si>
  <si>
    <t>"2" 2*3,14*0,175*5,24*4</t>
  </si>
  <si>
    <t>"3" 2*3,14*0,04*2,2*50</t>
  </si>
  <si>
    <t>"4" 2*3,14*0,07*3,4*6</t>
  </si>
  <si>
    <t>"5" 2*3,14*0,05*1,1*12</t>
  </si>
  <si>
    <t>"6" 2*3,14*0,05*5,44*4</t>
  </si>
  <si>
    <t>"7" 2*3,14*0,05*0,85*12</t>
  </si>
  <si>
    <t>"8" 2*(0,1+0,018)*1*52</t>
  </si>
  <si>
    <t>"9" 2*(0,08+0,06)*0,8*10</t>
  </si>
  <si>
    <t>08 - SO 203 Přeložení Mlýnské strouhy</t>
  </si>
  <si>
    <t xml:space="preserve">    767 - Konstrukce zámečnické</t>
  </si>
  <si>
    <t>M - Práce a dodávky M</t>
  </si>
  <si>
    <t xml:space="preserve">    21-M - Elektromontáže</t>
  </si>
  <si>
    <t xml:space="preserve">    46-M - Zemní práce při extr.mont.pracích</t>
  </si>
  <si>
    <t>-381533167</t>
  </si>
  <si>
    <t>Poznámka k položce:
viz TZ př.č. D.2.8.1 a př.č. D.2.8.2 až 7</t>
  </si>
  <si>
    <t>95</t>
  </si>
  <si>
    <t>1971489644</t>
  </si>
  <si>
    <t>112101101R</t>
  </si>
  <si>
    <t>Kácení stromů listnatých D kmene do 500 mm, vč. odvozu a likvidace</t>
  </si>
  <si>
    <t>-1978675096</t>
  </si>
  <si>
    <t>Kácení stromů s odřezáním kmene a s odvětvením listnatých, průměru kmene přes 300 do 500 mm</t>
  </si>
  <si>
    <t>113151111</t>
  </si>
  <si>
    <t>Rozebrání zpevněných ploch ze silničních dílců</t>
  </si>
  <si>
    <t>936178532</t>
  </si>
  <si>
    <t>Rozebírání zpevněných ploch s přemístěním na skládku na vzdálenost do 20 m nebo s naložením na dopravní prostředek ze silničních panelů</t>
  </si>
  <si>
    <t>1068911381</t>
  </si>
  <si>
    <t>205</t>
  </si>
  <si>
    <t>-2000948837</t>
  </si>
  <si>
    <t>196</t>
  </si>
  <si>
    <t>připojení příkopu</t>
  </si>
  <si>
    <t>1415975312</t>
  </si>
  <si>
    <t>129103101</t>
  </si>
  <si>
    <t>Čištění otevřených koryt vodotečí š dna do 5 m hl do 2,5 m v hornině tř. 1 a 2</t>
  </si>
  <si>
    <t>-394663979</t>
  </si>
  <si>
    <t>Čištění otevřených koryt vodotečí s přehozením rozpojeného nánosu do 3 m nebo s naložením na dopravní prostředek při šířce původního dna do 5m a hloubce koryta do 2,5 m v horninách tř. 1 a 2</t>
  </si>
  <si>
    <t>55</t>
  </si>
  <si>
    <t>-847502221</t>
  </si>
  <si>
    <t>propustek</t>
  </si>
  <si>
    <t>6*2*1,95</t>
  </si>
  <si>
    <t>(6*1,2*2,4)*2</t>
  </si>
  <si>
    <t>-567106371</t>
  </si>
  <si>
    <t>-1542596455</t>
  </si>
  <si>
    <t>1999660490</t>
  </si>
  <si>
    <t>114*2*2*0,1</t>
  </si>
  <si>
    <t>-1431403355</t>
  </si>
  <si>
    <t>210</t>
  </si>
  <si>
    <t>sedimetny</t>
  </si>
  <si>
    <t>výkop propustek čela</t>
  </si>
  <si>
    <t>34,56</t>
  </si>
  <si>
    <t>-22,22</t>
  </si>
  <si>
    <t>1128055802</t>
  </si>
  <si>
    <t>-1371391396</t>
  </si>
  <si>
    <t>34,56-22,22</t>
  </si>
  <si>
    <t>-950222332</t>
  </si>
  <si>
    <t>čela propustku výkop</t>
  </si>
  <si>
    <t>objem čel</t>
  </si>
  <si>
    <t>-(5,5*1,2*0,5)*2</t>
  </si>
  <si>
    <t>-((5,5+2,7)*1,4/2*0,5)*2</t>
  </si>
  <si>
    <t xml:space="preserve">Zatravnění, vč. ohumusování, vč dodávky materiálů </t>
  </si>
  <si>
    <t>-378082257</t>
  </si>
  <si>
    <t>Zatravnění, vč. ohumusování, vč dodávky materiálů), vč. zálivky vodou</t>
  </si>
  <si>
    <t>-486529235</t>
  </si>
  <si>
    <t>618169515</t>
  </si>
  <si>
    <t>114*2*2</t>
  </si>
  <si>
    <t>184807111</t>
  </si>
  <si>
    <t>Zřízení ochrany stromu bedněním</t>
  </si>
  <si>
    <t>-1742799108</t>
  </si>
  <si>
    <t>Ochrana kmene bedněním před poškozením stavebním provozem zřízení</t>
  </si>
  <si>
    <t>184807112</t>
  </si>
  <si>
    <t>Odstranění ochrany stromu bedněním</t>
  </si>
  <si>
    <t>-425687492</t>
  </si>
  <si>
    <t>Ochrana kmene bedněním před poškozením stavebním provozem odstranění</t>
  </si>
  <si>
    <t>377212857</t>
  </si>
  <si>
    <t>1285825617</t>
  </si>
  <si>
    <t>114*2*0,17</t>
  </si>
  <si>
    <t>-92728393</t>
  </si>
  <si>
    <t>114*2</t>
  </si>
  <si>
    <t>982625423</t>
  </si>
  <si>
    <t>228*1,1 'Přepočtené koeficientem množství</t>
  </si>
  <si>
    <t>500,1</t>
  </si>
  <si>
    <t>Vyspravení místní komunikace tl. konstrukce 300mm</t>
  </si>
  <si>
    <t>2062012386</t>
  </si>
  <si>
    <t>3,5*7</t>
  </si>
  <si>
    <t>584121111</t>
  </si>
  <si>
    <t>Osazení silničních dílců z ŽB do lože z kameniva těženého tl 40 mm</t>
  </si>
  <si>
    <t>-8670196</t>
  </si>
  <si>
    <t>Osazení silničních dílců ze železového betonu s podkladem z kameniva těženého do tl. 40 mm jakéhokoliv druhu a velikosti</t>
  </si>
  <si>
    <t>Poznámka k položce:
viz TZ př.č. D.2.8.1 a př.č. D.2.8.2 až 7
materiál použit původní</t>
  </si>
  <si>
    <t>919311113</t>
  </si>
  <si>
    <t>Čela propustků z prostého betonu tř. C25/30</t>
  </si>
  <si>
    <t>1677954937</t>
  </si>
  <si>
    <t>Čela propustků z prostého betonu tř. C 25/30</t>
  </si>
  <si>
    <t>(5,5*1,2*0,5)*2</t>
  </si>
  <si>
    <t>((5,5+2,7)*1,4/2*0,5)*2</t>
  </si>
  <si>
    <t>(-3,14*0,66*0,66*0,5)*2</t>
  </si>
  <si>
    <t>380356211</t>
  </si>
  <si>
    <t>Bednění čel propustku ploch rovinných zřízení</t>
  </si>
  <si>
    <t>1923792961</t>
  </si>
  <si>
    <t>Bednění kompletních konstrukcí čistíren odpadních vod, nádrží, vodojemů, kanálů konstrukcí omítaných z betonu prostého nebo železového ploch rovinných zřízení</t>
  </si>
  <si>
    <t>(5,5*1,2*2)*2</t>
  </si>
  <si>
    <t>((5,5+2,7)*1,4/2*2)*2</t>
  </si>
  <si>
    <t>(2,6*0,5*2)*2</t>
  </si>
  <si>
    <t>(-3,14*0,66*0,66)*2*2</t>
  </si>
  <si>
    <t>380356212</t>
  </si>
  <si>
    <t>Bednění kompletních konstrukcí ČOV, nádrží nebo vodojemů omítaných ploch rovinných odstranění</t>
  </si>
  <si>
    <t>-1654947511</t>
  </si>
  <si>
    <t>Bednění kompletních konstrukcí čistíren odpadních vod, nádrží, vodojemů, kanálů konstrukcí omítaných z betonu prostého nebo železového ploch rovinných odstranění</t>
  </si>
  <si>
    <t>-1727070380</t>
  </si>
  <si>
    <t>(5,5*1,2*2)*2*6,5/1000*1,1</t>
  </si>
  <si>
    <t>((5,5+2,7)*1,4/2*2)*2*6,5/1000*1,1</t>
  </si>
  <si>
    <t>919521180R</t>
  </si>
  <si>
    <t>Zřízení silničního propustku z trub betonových nebo ŽB DN 1000 do betonového lóže tl.450mm, vč. zásypu a obsupu štěrkopískem</t>
  </si>
  <si>
    <t>264031581</t>
  </si>
  <si>
    <t>Zřízení silničního propustku z trub betonových nebo železobetonových DN 1000 mm, vč. betonového lože, obsypu a zásypu štěrkopískem</t>
  </si>
  <si>
    <t>592224140</t>
  </si>
  <si>
    <t>trouba hrdlová přímá železobet. s integrovaným těsněním DEHA TZH-Q 1000/2500 100 x 250 x 13 cm</t>
  </si>
  <si>
    <t>-1233223967</t>
  </si>
  <si>
    <t>trouby pro splaškové odpadní vody železobetonové trouby hrdlové přímé s integrovaným těsněním TZH-Q 1000/2500 integro DEHA 100x250x13</t>
  </si>
  <si>
    <t>966008114</t>
  </si>
  <si>
    <t>Bourání trubního propustku do DN 1200</t>
  </si>
  <si>
    <t>-1731954732</t>
  </si>
  <si>
    <t>Bourání trubního propustku s odklizením a uložením vybouraného materiálu na skládku na vzdálenost do 3 m nebo s naložením na dopravní prostředek z trub DN přes 800 do 1200 mm</t>
  </si>
  <si>
    <t>997221551</t>
  </si>
  <si>
    <t>Vodorovná doprava suti ze sypkých materiálů do 1 km - mimo staveniště</t>
  </si>
  <si>
    <t>704611101</t>
  </si>
  <si>
    <t>Vodorovná doprava suti bez naložení, ale se složením a s hrubým urovnáním ze sypkých materiálů, na vzdálenost do 1 km</t>
  </si>
  <si>
    <t>997221551,1</t>
  </si>
  <si>
    <t>Vodorovná doprava suti ze sypkých materiálů do 1 km - zpět na staveniště</t>
  </si>
  <si>
    <t>-447416537</t>
  </si>
  <si>
    <t>silniční panely</t>
  </si>
  <si>
    <t>9,23</t>
  </si>
  <si>
    <t>997221559</t>
  </si>
  <si>
    <t>Příplatek ZKD 1 km u vodorovné dopravy suti ze sypkých materiálů</t>
  </si>
  <si>
    <t>865403344</t>
  </si>
  <si>
    <t>Vodorovná doprava suti bez naložení, ale se složením a s hrubým urovnáním Příplatek k ceně za každý další i započatý 1 km přes 1 km</t>
  </si>
  <si>
    <t>mimo silniční panely</t>
  </si>
  <si>
    <t>18,36</t>
  </si>
  <si>
    <t>18,36*14 'Přepočtené koeficientem množství</t>
  </si>
  <si>
    <t>997221611</t>
  </si>
  <si>
    <t>1336334385</t>
  </si>
  <si>
    <t>Nakládání na dopravní prostředky pro vodorovnou dopravu suti</t>
  </si>
  <si>
    <t>19,838*2</t>
  </si>
  <si>
    <t>2030286710</t>
  </si>
  <si>
    <t>767</t>
  </si>
  <si>
    <t>Konstrukce zámečnické</t>
  </si>
  <si>
    <t>767,1</t>
  </si>
  <si>
    <t>Dodávka + montáž zábradlí z ocelových trubek (madlo 44,5x2,5mm, sloupky 44,5x5mm, střední 32x2m), vč. povrchové úpravy</t>
  </si>
  <si>
    <t>kg</t>
  </si>
  <si>
    <t>1058570907</t>
  </si>
  <si>
    <t xml:space="preserve">Dodávka + montáž zábradlí z ocelových trubek (madlo 44,5x2,5mm, sloupky 44,5x5mm, střední 32x2m), vč. povrchové úpravy
Příprava povrchu - před nátěrem bude provedeno odstranění nečistot a chemických usazenin, olejů a tuku a otryskání stávajícího povrchu abrazivem na stupeň Sa 2 ? dle ČSN ISO 8501-1
Nátěrový systém pro ocelové konstrukce bude použit následující:
- 1 x 40?m dvousložkový zinkoepoxidový základní nátěr s vysokým obsahem zinku
- 1 x 80?m dvousložkový modifikovaný epoxidový venkovní nátěr
barevný odstín RAL 6024 - dopravní zelená
</t>
  </si>
  <si>
    <t>138,73</t>
  </si>
  <si>
    <t>998767201</t>
  </si>
  <si>
    <t>Přesun hmot procentní pro zámečnické konstrukce v objektech v do 6 m</t>
  </si>
  <si>
    <t>%</t>
  </si>
  <si>
    <t>765925388</t>
  </si>
  <si>
    <t>Přesun hmot pro zámečnické konstrukce stanovený procentní sazbou z ceny vodorovná dopravní vzdálenost do 50 m v objektech výšky do 6 m</t>
  </si>
  <si>
    <t>Práce a dodávky M</t>
  </si>
  <si>
    <t>21-M</t>
  </si>
  <si>
    <t>Elektromontáže</t>
  </si>
  <si>
    <t>210010124</t>
  </si>
  <si>
    <t>Montáž trubek ochranných plastových tuhých D do 90 mm uložených volně</t>
  </si>
  <si>
    <t>64</t>
  </si>
  <si>
    <t>1874727803</t>
  </si>
  <si>
    <t>Montáž trubek ochranných s nasunutím nebo našroubováním do krabic plastových tuhých, uložených volně, vnitřního průměru přes 50 do 90 mm</t>
  </si>
  <si>
    <t>345713520</t>
  </si>
  <si>
    <t>trubka elektroinstalační ohebná Kopoflex, HDPE+LDPE KF 09063</t>
  </si>
  <si>
    <t>128</t>
  </si>
  <si>
    <t>-2130822242</t>
  </si>
  <si>
    <t>materiál úložný elektroinstalační trubky elektroinstalační ohebné, KOPOFLEX, dvouplášťové HDPE+LDPE svitek 50 m se zatahovacím drátem a spojkou ČSN EN 50086-2-4 KF 09063   63 mm</t>
  </si>
  <si>
    <t>Poznámka k položce:
EAN 8595057698208</t>
  </si>
  <si>
    <t>210010125</t>
  </si>
  <si>
    <t>Montáž trubek ochranných plastových tuhých D do 110 mm uložených volně</t>
  </si>
  <si>
    <t>179997871</t>
  </si>
  <si>
    <t>Montáž trubek ochranných s nasunutím nebo našroubováním do krabic plastových tuhých, uložených volně, vnitřního průměru přes 90 do 110 mm</t>
  </si>
  <si>
    <t>345713550</t>
  </si>
  <si>
    <t>trubka elektroinstalační ohebná Kopoflex, HDPE+LDPE KF 09110</t>
  </si>
  <si>
    <t>389612513</t>
  </si>
  <si>
    <t>materiál úložný elektroinstalační trubky elektroinstalační ohebné, KOPOFLEX, dvouplášťové HDPE+LDPE svitek 50 m se zatahovacím drátem a spojkou ČSN EN 50086-2-4 KF 09110   110 mm</t>
  </si>
  <si>
    <t>Poznámka k položce:
EAN 8595057698260</t>
  </si>
  <si>
    <t>210100097</t>
  </si>
  <si>
    <t>Ukončení vodičů na svorkovnici s otevřením a uzavřením krytu včetně zapojení průřezu žíly do 4 mm2</t>
  </si>
  <si>
    <t>1770728019</t>
  </si>
  <si>
    <t>Ukončení vodičů izolovaných s označením a zapojením na svorkovnici s otevřením a uzavřením krytu průřezu žíly do 4 mm2</t>
  </si>
  <si>
    <t>210100099</t>
  </si>
  <si>
    <t>Ukončení vodičů na svorkovnici s otevřením a uzavřením krytu včetně zapojení průřezu žíly do 10 mm2</t>
  </si>
  <si>
    <t>-1089730577</t>
  </si>
  <si>
    <t>Ukončení vodičů izolovaných s označením a zapojením na svorkovnici s otevřením a uzavřením krytu průřezu žíly do 10 mm2</t>
  </si>
  <si>
    <t>48</t>
  </si>
  <si>
    <t>210100194</t>
  </si>
  <si>
    <t>Ukončení kabelů smršťovací záklopkou nebo páskou se zapojením bez letování žíly do 4x4 mm2</t>
  </si>
  <si>
    <t>2081877672</t>
  </si>
  <si>
    <t>Ukončení kabelů smršťovací záklopkou nebo páskou se zapojením bez letování počtu a průřezu žil do 4 x 1,5 až 4 mm2</t>
  </si>
  <si>
    <t>49</t>
  </si>
  <si>
    <t>210100251</t>
  </si>
  <si>
    <t>Ukončení kabelů smršťovací záklopkou nebo páskou se zapojením bez letování žíly do 4x10 mm2</t>
  </si>
  <si>
    <t>1094756248</t>
  </si>
  <si>
    <t>Ukončení kabelů smršťovací záklopkou nebo páskou se zapojením bez letování počtu a průřezu žil do 4 x 10 mm2</t>
  </si>
  <si>
    <t>50</t>
  </si>
  <si>
    <t>210102303</t>
  </si>
  <si>
    <t>Propojení kabelů silových celoplastových a s izolací spojkou do 1 kV Raychem EPKJ 0910</t>
  </si>
  <si>
    <t>1578511548</t>
  </si>
  <si>
    <t>Propojení kabelů nebo vodičů spojkou do 1 kV typ Raychem kabelů silových celoplastových a s papírovou izolací – přechodových, typ EPKJ 0910 (4x35 až 50)</t>
  </si>
  <si>
    <t>51</t>
  </si>
  <si>
    <t>354360200R</t>
  </si>
  <si>
    <t>kabelová spojka POLJ-01/4x4-16</t>
  </si>
  <si>
    <t>25689364</t>
  </si>
  <si>
    <t>52</t>
  </si>
  <si>
    <t>210810002</t>
  </si>
  <si>
    <t>Montáž měděných kabelů CYKY, CYKYD, CYKYDY, NYM, NYY, YSLY 750 V 2x2,5 mm2 uložených volně</t>
  </si>
  <si>
    <t>-1971683872</t>
  </si>
  <si>
    <t>Montáž izolovaných kabelů měděných bez ukončení do 1 kV uložených volně CYKY, CYKYD, CYKYDY, NYM, NYY, YSLY, 750 V, počtu a průřezu žil 2 x 2,5 mm2</t>
  </si>
  <si>
    <t>53</t>
  </si>
  <si>
    <t>341110060</t>
  </si>
  <si>
    <t>kabel silový s Cu jádrem CYKY 2x2,5 mm2</t>
  </si>
  <si>
    <t>-2045230678</t>
  </si>
  <si>
    <t>kabely silové s měděným jádrem pro jmenovité napětí 750 V CYKY   PN-KV-061-00 2 x 2,5</t>
  </si>
  <si>
    <t>Poznámka k položce:
obsah kovu [kg/m], Cu =0,049, Al =0</t>
  </si>
  <si>
    <t>100*1,05 'Přepočtené koeficientem množství</t>
  </si>
  <si>
    <t>54</t>
  </si>
  <si>
    <t>210810006</t>
  </si>
  <si>
    <t>Montáž měděných kabelů CYKY, CYKYD, CYKYDY, NYM, NYY, YSLY 750 V 3x2,5 mm2 uložených volně</t>
  </si>
  <si>
    <t>-223442015</t>
  </si>
  <si>
    <t>Montáž izolovaných kabelů měděných bez ukončení do 1 kV uložených volně CYKY, CYKYD, CYKYDY, NYM, NYY, YSLY, 750 V, počtu a průřezu žil 3 x 2,5 mm2</t>
  </si>
  <si>
    <t>341110360</t>
  </si>
  <si>
    <t>kabel silový s Cu jádrem CYKY 3x2,5 mm2</t>
  </si>
  <si>
    <t>1071491458</t>
  </si>
  <si>
    <t>kabely silové s měděným jádrem pro jmenovité napětí 750 V CYKY   PN-KV-061-00 3 x 2,5</t>
  </si>
  <si>
    <t>Poznámka k položce:
obsah kovu [kg/m], Cu =0,074, Al =0</t>
  </si>
  <si>
    <t>56</t>
  </si>
  <si>
    <t>210810012</t>
  </si>
  <si>
    <t>Montáž měděných kabelů CYKY, CYKYD, CYKYDY, NYM, NYY, YSLY 750 V 4x6 mm2 uložených volně</t>
  </si>
  <si>
    <t>-60933004</t>
  </si>
  <si>
    <t>Montáž izolovaných kabelů měděných bez ukončení do 1 kV uložených volně CYKY, CYKYD, CYKYDY, NYM, NYY, YSLY, 750 V, počtu a průřezu žil 4 x 6 mm2</t>
  </si>
  <si>
    <t>57</t>
  </si>
  <si>
    <t>341110720</t>
  </si>
  <si>
    <t>kabel silový s Cu jádrem CYKY 4x6 mm2</t>
  </si>
  <si>
    <t>-1542264739</t>
  </si>
  <si>
    <t>kabely silové s měděným jádrem pro jmenovité napětí 750 V CYKY   PN-KV-061-00 4 x  6</t>
  </si>
  <si>
    <t>Poznámka k položce:
obsah kovu [kg/m], Cu =0,235, Al =0</t>
  </si>
  <si>
    <t>230*1,05 'Přepočtené koeficientem množství</t>
  </si>
  <si>
    <t>58</t>
  </si>
  <si>
    <t>210950101</t>
  </si>
  <si>
    <t>Další štítek označovací na kabel</t>
  </si>
  <si>
    <t>1232955844</t>
  </si>
  <si>
    <t>Ostatní práce při montáži vodičů, šňůr a kabelů označovací štítek na kabel dalším štítkem</t>
  </si>
  <si>
    <t>59</t>
  </si>
  <si>
    <t>735345100</t>
  </si>
  <si>
    <t>označovací štítek na kabel</t>
  </si>
  <si>
    <t>1095713740</t>
  </si>
  <si>
    <t>tiskoviny pro propagaci, obchodně technickou dokumentaci, informaci a výstavnictví tabulky bezpečnostní s tiskem, 2 barvy plastové A4  210 x 297 mm</t>
  </si>
  <si>
    <t>46-M</t>
  </si>
  <si>
    <t>Zemní práce při extr.mont.pracích</t>
  </si>
  <si>
    <t>60</t>
  </si>
  <si>
    <t>460202163R</t>
  </si>
  <si>
    <t>Výkop kabelové rýhy 35/80 cm  hor.3</t>
  </si>
  <si>
    <t>-1255381597</t>
  </si>
  <si>
    <t>Hloubení nezapažených kabelových rýh strojně zarovnání kabelových rýh po výkopu strojně, šířka rýhy bez zarovnání rýh šířky 35 cm, hloubky 80 cm, v hornině třídy 3</t>
  </si>
  <si>
    <t>61</t>
  </si>
  <si>
    <t>460490012</t>
  </si>
  <si>
    <t>Krytí kabelů výstražnou fólií šířky 25 cm</t>
  </si>
  <si>
    <t>-1392024079</t>
  </si>
  <si>
    <t>Krytí kabelů, spojek, koncovek a odbočnic kabelů výstražnou fólií z PVC včetně vyrovnání povrchu rýhy, rozvinutí a uložení fólie do rýhy, fólie šířky do 25cm</t>
  </si>
  <si>
    <t>62</t>
  </si>
  <si>
    <t>460560163</t>
  </si>
  <si>
    <t>Zásyp rýh ručně šířky 35 cm, hloubky 80 cm, z horniny třídy 3</t>
  </si>
  <si>
    <t>768629866</t>
  </si>
  <si>
    <t>Zásyp kabelových rýh ručně šířky 40 cm šířky 35 cm hloubky 80 cm, v hornině třídy 3</t>
  </si>
  <si>
    <t>09 - SO 204 Zrušení zatrubnění Mlýnského náhonu (u hřiště)</t>
  </si>
  <si>
    <t>-1205336054</t>
  </si>
  <si>
    <t>-488537516</t>
  </si>
  <si>
    <t>-115702358</t>
  </si>
  <si>
    <t>-1674444145</t>
  </si>
  <si>
    <t>410*0,2</t>
  </si>
  <si>
    <t>-95525379</t>
  </si>
  <si>
    <t>rozbahněný materiál</t>
  </si>
  <si>
    <t>2071713402</t>
  </si>
  <si>
    <t>-956941885</t>
  </si>
  <si>
    <t>1540491534</t>
  </si>
  <si>
    <t>-1807632998</t>
  </si>
  <si>
    <t>68,5*2*2*0,1</t>
  </si>
  <si>
    <t>-426170562</t>
  </si>
  <si>
    <t>35+5</t>
  </si>
  <si>
    <t>162401102,1</t>
  </si>
  <si>
    <t>Vodorovné přemístění do 2000 m výkopku/sypaniny z horniny tř. 1 až 4 - zpět</t>
  </si>
  <si>
    <t>-462706275</t>
  </si>
  <si>
    <t>27,4</t>
  </si>
  <si>
    <t>-1037845508</t>
  </si>
  <si>
    <t>167101101,1</t>
  </si>
  <si>
    <t>Nakládání výkopku z hornin tř. 1 až 4 do 100 m3 - zasyp</t>
  </si>
  <si>
    <t>-2020503938</t>
  </si>
  <si>
    <t>1256668022</t>
  </si>
  <si>
    <t>82</t>
  </si>
  <si>
    <t>154943595</t>
  </si>
  <si>
    <t>1362302023</t>
  </si>
  <si>
    <t>-520109895</t>
  </si>
  <si>
    <t>1697799514</t>
  </si>
  <si>
    <t>68,5*2*2</t>
  </si>
  <si>
    <t>-1374845733</t>
  </si>
  <si>
    <t>-1223934464</t>
  </si>
  <si>
    <t>212,12</t>
  </si>
  <si>
    <t xml:space="preserve">Obsyp drenážního potrubí ze štěrkopísku </t>
  </si>
  <si>
    <t>1033315793</t>
  </si>
  <si>
    <t>10*0,8*0,5</t>
  </si>
  <si>
    <t>212752313</t>
  </si>
  <si>
    <t>Trativod z drenážních trubek plastových tuhých perforovaných DN 200 mm včetně lože otevřený výkop</t>
  </si>
  <si>
    <t>-2007611632</t>
  </si>
  <si>
    <t>Trativody z drenážních trubek se zřízením štěrkopískového lože pod trubky a s jejich obsypem v průměrném celkovém množství do 0,15 m3/m v otevřeném výkopu z trubek plastových tuhých SN 8 DN 200</t>
  </si>
  <si>
    <t>2*5</t>
  </si>
  <si>
    <t>34840000R</t>
  </si>
  <si>
    <t>Dodávka + montáž oplocení z drátěného pletiva pplastovým povrchem na ocelové sloupky v=1,8m, vč. patek, vč. dodávky materiálů</t>
  </si>
  <si>
    <t>193698709</t>
  </si>
  <si>
    <t>34870000R</t>
  </si>
  <si>
    <t>Demontáž stávajícího oplocení v=1,8m z drátěného pletiva, vč. sloupku a patek, vč. odvozu a likvidace</t>
  </si>
  <si>
    <t>655196253</t>
  </si>
  <si>
    <t>-1507617788</t>
  </si>
  <si>
    <t>-2083306795</t>
  </si>
  <si>
    <t>68,5*2*0,17</t>
  </si>
  <si>
    <t>-430381561</t>
  </si>
  <si>
    <t>68,5*2</t>
  </si>
  <si>
    <t>1101686684</t>
  </si>
  <si>
    <t>137*1,1 'Přepočtené koeficientem množství</t>
  </si>
  <si>
    <t>-1543599391</t>
  </si>
  <si>
    <t>3,14*0,4*0,4*34</t>
  </si>
  <si>
    <t>-1845703494</t>
  </si>
  <si>
    <t>10 - SO 205 Vyspravení propustku Mlýnského náhonu (u mlýna)</t>
  </si>
  <si>
    <t>985121122</t>
  </si>
  <si>
    <t>Tryskání degradovaného betonu stěn a rubu kleneb vodou pod tlakem cca 500 barů</t>
  </si>
  <si>
    <t>-1646226626</t>
  </si>
  <si>
    <t>Tryskání degradovaného betonu stěn, rubu kleneb a podlah vodou pod tlakem přes 300 do 1 250 barů</t>
  </si>
  <si>
    <t>Poznámka k položce:
viz TZ př.č. D.2.10.1 a př.č. D.2.10.2</t>
  </si>
  <si>
    <t>2*10</t>
  </si>
  <si>
    <t>985311111</t>
  </si>
  <si>
    <t>Reprofilace stěn cementovými sanačními maltami tl 10 mm - jemná</t>
  </si>
  <si>
    <t>-1840634872</t>
  </si>
  <si>
    <t>Reprofilace betonu sanačními maltami na cementové bázi ručně stěn, tloušťky do 10 mm</t>
  </si>
  <si>
    <t>985311114</t>
  </si>
  <si>
    <t>Reprofilace stěn cementovými sanačními maltami tl 40 mm - hrubá</t>
  </si>
  <si>
    <t>425243870</t>
  </si>
  <si>
    <t>Reprofilace betonu sanačními maltami na cementové bázi ručně stěn, tloušťky přes 30 do 40 mm</t>
  </si>
  <si>
    <t>985321111</t>
  </si>
  <si>
    <t>Ochranný nátěr výztuže na cementové bázi stěn, líce kleneb a podhledů 1 vrstva tl 1 mm</t>
  </si>
  <si>
    <t>2094796043</t>
  </si>
  <si>
    <t>Ochranný nátěr betonářské výztuže 1 vrstva tloušťky 1 mm na cementové bázi stěn, líce kleneb a podhledů</t>
  </si>
  <si>
    <t>985323111</t>
  </si>
  <si>
    <t>Spojovací můstek reprofilovaného betonu na cementové bázi tl 1 mm</t>
  </si>
  <si>
    <t>300428454</t>
  </si>
  <si>
    <t>Spojovací můstek reprofilovaného betonu na cementové bázi, tloušťky 1 mm</t>
  </si>
  <si>
    <t>985324200</t>
  </si>
  <si>
    <t>Sjednocující vodotěsný nátěr betonocých povrchů</t>
  </si>
  <si>
    <t>-372223963</t>
  </si>
  <si>
    <t>Ochranný nátěr betonu akrylátový dvojnásobný s impregnací (OS-B)</t>
  </si>
  <si>
    <t>998142251</t>
  </si>
  <si>
    <t xml:space="preserve">Přesun hmot </t>
  </si>
  <si>
    <t>-1889815631</t>
  </si>
  <si>
    <t>Přesun hmot pro nádrže, jímky, zásobníky a jámy pozemní mimo zemědělství se svislou nosnou konstrukcí monolitickou betonovou tyčovou nebo plošnou vodorovná dopravní vzdálenost do 50 m výšky do 25 m</t>
  </si>
  <si>
    <t>-1424268247</t>
  </si>
  <si>
    <t xml:space="preserve">Dodávka + montáž zábradlí z ocelových trubek (madlo 44,5x2,5mm, sloupky 44,5x5mm, střední 32x2m), vč. povrchové úpravy
Příprava povrchu - před nátěrem bude provedeno odstranění nečistot a chemických usazenin, olejů a tuku a otryskání stávajícího povrchu abrazivem na stupeň Sa 2 ? dle ČSN ISO 8501-1
Nátěrový systém pro ocelové konstrukce bude použit následující:
- 1 x 40?m dvousložkový zinkoepoxidový základní nátěr s vysokým obsahem zinku
- 1 x 80?m dvousložkový modifikovaný epoxidový nátěr
- 1 x 80?m dvousložkový modifikovaný epoxidový venkovní nátěr
barevný odstín přizpůsobit požadavku investora
</t>
  </si>
  <si>
    <t>120</t>
  </si>
  <si>
    <t>767161823</t>
  </si>
  <si>
    <t>Demontáž zábradlí schodišťového nerozebíratelného hmotnosti 1m zábradlí do 20 kg, vč. likvidace</t>
  </si>
  <si>
    <t>-146023193</t>
  </si>
  <si>
    <t>Demontáž zábradlí schodišťového nerozebíratelný spoj hmotnosti 1 m zábradlí do 20 kg</t>
  </si>
  <si>
    <t>5,8+5,7</t>
  </si>
  <si>
    <t>-724270979</t>
  </si>
  <si>
    <t>11 - SO 301 Rekonstrukce lávky č.6</t>
  </si>
  <si>
    <t>-950611989</t>
  </si>
  <si>
    <t>Poznámka k položce:
viz TZ př.č. D.2.11.1 a př.č. D.2.11.2 a 3</t>
  </si>
  <si>
    <t>-1405463866</t>
  </si>
  <si>
    <t>1624323218</t>
  </si>
  <si>
    <t>1862507078</t>
  </si>
  <si>
    <t>-962369928</t>
  </si>
  <si>
    <t>958761434</t>
  </si>
  <si>
    <t>-1480760116</t>
  </si>
  <si>
    <t>-1440003703</t>
  </si>
  <si>
    <t>-1570156052</t>
  </si>
  <si>
    <t>-619301447</t>
  </si>
  <si>
    <t>83613726</t>
  </si>
  <si>
    <t>892411647</t>
  </si>
  <si>
    <t>-1305323870</t>
  </si>
  <si>
    <t>1778656777</t>
  </si>
  <si>
    <t>1477631322</t>
  </si>
  <si>
    <t>(2,32+2,59)*2,2</t>
  </si>
  <si>
    <t>-702979084</t>
  </si>
  <si>
    <t>1233469932</t>
  </si>
  <si>
    <t>1268950141</t>
  </si>
  <si>
    <t>8,98*14 'Přepočtené koeficientem množství</t>
  </si>
  <si>
    <t>-1304954428</t>
  </si>
  <si>
    <t>1560870041</t>
  </si>
  <si>
    <t>1654677462</t>
  </si>
  <si>
    <t>665591865</t>
  </si>
  <si>
    <t>1,53+3,065</t>
  </si>
  <si>
    <t>3,14*0,05*0,05*7,4*4</t>
  </si>
  <si>
    <t>Demontáž ocelové lávky, vč. odvozu a likvidace</t>
  </si>
  <si>
    <t>-1693642531</t>
  </si>
  <si>
    <t>380</t>
  </si>
  <si>
    <t>1091019914</t>
  </si>
  <si>
    <t>12 - SO 302 Tůň č.1 km 1,799</t>
  </si>
  <si>
    <t>1221937074</t>
  </si>
  <si>
    <t>Poznámka k položce:
viz TZ př.č. D.2.12.1 a př.č. D.2.12.2 a 4</t>
  </si>
  <si>
    <t>1906778503</t>
  </si>
  <si>
    <t>43347692</t>
  </si>
  <si>
    <t>1990417886</t>
  </si>
  <si>
    <t>280*0,2</t>
  </si>
  <si>
    <t>127753201</t>
  </si>
  <si>
    <t>Vykopávky zářezů pod vodou s přemístěním výkopku do 50 m v hornině tř. 1 až 4</t>
  </si>
  <si>
    <t>-1795288801</t>
  </si>
  <si>
    <t>Vykopávky zářezů pod vodou pro shybky a jiná podzemní vedení dozerem s vodorovným přemístěním výkopku a s jeho složením v horninách 1 až 4, na vzdálenost do 50 m, s naložením na dopravní prostředek</t>
  </si>
  <si>
    <t>75</t>
  </si>
  <si>
    <t>1116831900</t>
  </si>
  <si>
    <t>-1851531048</t>
  </si>
  <si>
    <t>Vodorovné přemístění do 2000 m výkopku/sypaniny z horniny tř. 1 až 4</t>
  </si>
  <si>
    <t>-602748760</t>
  </si>
  <si>
    <t>-1211569399</t>
  </si>
  <si>
    <t>680718687</t>
  </si>
  <si>
    <t>tůně</t>
  </si>
  <si>
    <t>Zatravnění, vč. ohumusování, vč dodávky materiálů (osivo 14kg, hnojivo 7kg)</t>
  </si>
  <si>
    <t>-2074082728</t>
  </si>
  <si>
    <t>Zatravnění, vč. ohumusování, vč dodávky materiálů (osivo 14kg, hnojivo 7kg), vč. zálivky vodou</t>
  </si>
  <si>
    <t>165+115</t>
  </si>
  <si>
    <t>181111131</t>
  </si>
  <si>
    <t>Plošná úprava terénu do 500 m2 zemina tř 1 až 4 nerovnosti do +/- 200 mm v rovinně a svahu do 1:5</t>
  </si>
  <si>
    <t>929098584</t>
  </si>
  <si>
    <t>Plošná úprava terénu v zemině tř. 1 až 4 s urovnáním povrchu bez doplnění ornice souvislé plochy do 500 m2 při nerovnostech terénu přes +/-150 do +/-200 mm v rovině nebo na svahu do 1:5</t>
  </si>
  <si>
    <t>181111132</t>
  </si>
  <si>
    <t>Plošná úprava terénu do 500 m2 zemina tř 1 až 4 nerovnosti do +/- 200 mm ve svahu do 1:2</t>
  </si>
  <si>
    <t>-990375992</t>
  </si>
  <si>
    <t>Plošná úprava terénu v zemině tř. 1 až 4 s urovnáním povrchu bez doplnění ornice souvislé plochy do 500 m2 při nerovnostech terénu přes +/-150 do +/-200 mm na svahu přes 1:5 do 1:2</t>
  </si>
  <si>
    <t>181301103</t>
  </si>
  <si>
    <t>Rozprostření ornice tl vrstvy do 200 mm pl do 500 m2 v rovině nebo ve svahu do 1:5</t>
  </si>
  <si>
    <t>1254728757</t>
  </si>
  <si>
    <t>Rozprostření a urovnání ornice v rovině nebo ve svahu sklonu do 1:5 při souvislé ploše do 500 m2, tl. vrstvy přes 150 do 200 mm</t>
  </si>
  <si>
    <t>280-115</t>
  </si>
  <si>
    <t>182301123</t>
  </si>
  <si>
    <t>Rozprostření ornice pl do 500 m2 ve svahu přes 1:5 tl vrstvy do 200 mm</t>
  </si>
  <si>
    <t>1824711608</t>
  </si>
  <si>
    <t>Rozprostření a urovnání ornice ve svahu sklonu přes 1:5 při souvislé ploše do 500 m2, tl. vrstvy přes 150 do 200 mm</t>
  </si>
  <si>
    <t>115</t>
  </si>
  <si>
    <t>464541111</t>
  </si>
  <si>
    <t>Pohoz ze štěrkem zrno do 63 mm z terénu</t>
  </si>
  <si>
    <t>-1794437534</t>
  </si>
  <si>
    <t>Pohoz dna nebo svahů jakékoliv tloušťky ze štěrkodrtí, z terénu, frakce do 63 mm</t>
  </si>
  <si>
    <t>3,5</t>
  </si>
  <si>
    <t>467953100R</t>
  </si>
  <si>
    <t>Provedení dřevěného stupně (prahu se skluzem) z kulatiny ze smrkového odkorněného dřeva, vč. dodávky materiálů</t>
  </si>
  <si>
    <t>-74639586</t>
  </si>
  <si>
    <t>4,8*5,4</t>
  </si>
  <si>
    <t>262084297</t>
  </si>
  <si>
    <t>13 - SO 303 Tůň č.2 km 1,502</t>
  </si>
  <si>
    <t>-1424225803</t>
  </si>
  <si>
    <t>Poznámka k položce:
viz TZ př.č. D.2.13.1 a př.č. D.2.13.2 a 4</t>
  </si>
  <si>
    <t>-1161833699</t>
  </si>
  <si>
    <t>-897985054</t>
  </si>
  <si>
    <t>1350780355</t>
  </si>
  <si>
    <t>-193388026</t>
  </si>
  <si>
    <t>-1632181274</t>
  </si>
  <si>
    <t>257065125</t>
  </si>
  <si>
    <t>1351347580</t>
  </si>
  <si>
    <t>-1935571716</t>
  </si>
  <si>
    <t>-1855284363</t>
  </si>
  <si>
    <t>1944883017</t>
  </si>
  <si>
    <t>1707438165</t>
  </si>
  <si>
    <t>-79820424</t>
  </si>
  <si>
    <t>-140023446</t>
  </si>
  <si>
    <t>-1669802355</t>
  </si>
  <si>
    <t>-1254221060</t>
  </si>
  <si>
    <t>136246075</t>
  </si>
  <si>
    <t>291883696</t>
  </si>
  <si>
    <t>14 - SO 305 Tůň č.3 km 1,263</t>
  </si>
  <si>
    <t>-1165121321</t>
  </si>
  <si>
    <t>Poznámka k položce:
viz TZ př.č. D.2.14.1 a př.č. D.2.14.2 a 4</t>
  </si>
  <si>
    <t>82614971</t>
  </si>
  <si>
    <t>1962420875</t>
  </si>
  <si>
    <t>-110681613</t>
  </si>
  <si>
    <t>18051148</t>
  </si>
  <si>
    <t>-1365942324</t>
  </si>
  <si>
    <t>-1467720676</t>
  </si>
  <si>
    <t>355066901</t>
  </si>
  <si>
    <t>-1534699695</t>
  </si>
  <si>
    <t>900674734</t>
  </si>
  <si>
    <t>1884262900</t>
  </si>
  <si>
    <t xml:space="preserve">Poznámka k položce:
viz TZ př.č. D.2.14.1 a př.č. D.2.14.2 a 4
</t>
  </si>
  <si>
    <t>-108524313</t>
  </si>
  <si>
    <t>805279742</t>
  </si>
  <si>
    <t>-1843882401</t>
  </si>
  <si>
    <t>-1434675268</t>
  </si>
  <si>
    <t>-1334004387</t>
  </si>
  <si>
    <t>68807340</t>
  </si>
  <si>
    <t>-1220485281</t>
  </si>
  <si>
    <t>-1537733217</t>
  </si>
  <si>
    <t>-1815475155</t>
  </si>
  <si>
    <t>15 - SO 306 Rekonstrukce lávky č.8</t>
  </si>
  <si>
    <t>1769936784</t>
  </si>
  <si>
    <t>Poznámka k položce:
viz TZ př.č. D.2.15.1 a př.č. D.2.15.2 a 3</t>
  </si>
  <si>
    <t>1908444003</t>
  </si>
  <si>
    <t>-1778561819</t>
  </si>
  <si>
    <t>-959273947</t>
  </si>
  <si>
    <t>-1726023398</t>
  </si>
  <si>
    <t>-22154516</t>
  </si>
  <si>
    <t>-1163880321</t>
  </si>
  <si>
    <t>-607374908</t>
  </si>
  <si>
    <t>-1349957699</t>
  </si>
  <si>
    <t>2*(2,2+0,5)*1,9*2</t>
  </si>
  <si>
    <t>-1341292318</t>
  </si>
  <si>
    <t>50965003</t>
  </si>
  <si>
    <t>(1,9*2,2*7,5/1000*1,1)*2*2</t>
  </si>
  <si>
    <t>1143597010</t>
  </si>
  <si>
    <t>524671297</t>
  </si>
  <si>
    <t>1534110169</t>
  </si>
  <si>
    <t>-2109588533</t>
  </si>
  <si>
    <t>(4,25+3,86)*2,2</t>
  </si>
  <si>
    <t>-1673306524</t>
  </si>
  <si>
    <t>1679074118</t>
  </si>
  <si>
    <t>-1499417093</t>
  </si>
  <si>
    <t>344937318</t>
  </si>
  <si>
    <t>943903142</t>
  </si>
  <si>
    <t>-1082996920</t>
  </si>
  <si>
    <t>-1117625704</t>
  </si>
  <si>
    <t>909833967</t>
  </si>
  <si>
    <t>-1045354883</t>
  </si>
  <si>
    <t>16 - SO 307 Vyspravení propustku ( u kravína)</t>
  </si>
  <si>
    <t>341322802</t>
  </si>
  <si>
    <t>Stěny a příčky z ŽB pro prostředí s mrazovými cykly C 25/30 XF3 - římsa</t>
  </si>
  <si>
    <t>472219624</t>
  </si>
  <si>
    <t>Stěny z betonu železového dělících příček, stěn svislého nebo šikmého pláště pro prostředí s mrazovými cykly C 25/30 XF3</t>
  </si>
  <si>
    <t>Poznámka k položce:
viz TZ př.č. D.2.16.1 a př.č. D.2.16.2</t>
  </si>
  <si>
    <t>0,6*0,6*5,55</t>
  </si>
  <si>
    <t>341364226</t>
  </si>
  <si>
    <t>Výztuž stěn betonářskou ocelí 10 505</t>
  </si>
  <si>
    <t>1783706239</t>
  </si>
  <si>
    <t>Výztuž stěn, z oceli 10 505 (R) nebo BSt 500</t>
  </si>
  <si>
    <t>(5,55*0,6*7,5/1000*1,1)*2</t>
  </si>
  <si>
    <t>Bednění neomítaných ploch rovinných zřízení</t>
  </si>
  <si>
    <t>-419013480</t>
  </si>
  <si>
    <t>2*(0,6+5,55)*0,55</t>
  </si>
  <si>
    <t>Bednění neomítaných ploch rovinných odstranění</t>
  </si>
  <si>
    <t>206865193</t>
  </si>
  <si>
    <t>1908582851</t>
  </si>
  <si>
    <t>-24309503</t>
  </si>
  <si>
    <t>1210684488</t>
  </si>
  <si>
    <t>673172169</t>
  </si>
  <si>
    <t>1990054189</t>
  </si>
  <si>
    <t>155541729</t>
  </si>
  <si>
    <t>1705217580</t>
  </si>
  <si>
    <t>-1144682473</t>
  </si>
  <si>
    <t>994706335</t>
  </si>
  <si>
    <t>5,5*2</t>
  </si>
  <si>
    <t>-1319819650</t>
  </si>
  <si>
    <t>17 - SO 308 Odtěžení sedimentů km 0,492 - 0,627 a 0,940 - 1,230</t>
  </si>
  <si>
    <t>Odstranění křovin a stromů průměru kmene do 100 mm i s kořeny z celkové plochy do 1000 m2, vč. odvozu a likvidace</t>
  </si>
  <si>
    <t>-141581128</t>
  </si>
  <si>
    <t>Poznámka k položce:
viz TZ př.č. D.2.17.1 a př.č. D.2.17.2 a 3</t>
  </si>
  <si>
    <t>80</t>
  </si>
  <si>
    <t>Kácení stromů D kmene do 300 mm, vč. naštěpkování dřevní hmoty, odvozu do 10km a uložení, vč. poplatku za skládku, vč. zafrézování pařezů</t>
  </si>
  <si>
    <t>-552775728</t>
  </si>
  <si>
    <t>Kácení stromů s odřezáním kmene a s odvětvením, průměru kmene přes 100 do 300 mm vč. naštěpkování dřevní hmoty, odvozu do 10km a uložení, vč. poplatku za skládku, vč. zafrézování pařezů</t>
  </si>
  <si>
    <t>125,72</t>
  </si>
  <si>
    <t>Příplatek za obtížný přístup ke korytu</t>
  </si>
  <si>
    <t>1927454701</t>
  </si>
  <si>
    <t>125703311</t>
  </si>
  <si>
    <t>Čištění melioračních kanálů, vodních toků a koryt, naplaveniny tl přes 250 do 500 mm nezpevněné dno</t>
  </si>
  <si>
    <t>1628387472</t>
  </si>
  <si>
    <t>Čištění melioračních kanálů s úpravou svahu do výšky naplavené vrstvy tloušťky naplavené vrstvy přes 250 do 500 mm, se dnem nezpevněným</t>
  </si>
  <si>
    <t>743</t>
  </si>
  <si>
    <t>125,71</t>
  </si>
  <si>
    <t>Příplatek za ruční čištění</t>
  </si>
  <si>
    <t>503435997</t>
  </si>
  <si>
    <t>-951929559</t>
  </si>
  <si>
    <t>-375731563</t>
  </si>
  <si>
    <t>391937222</t>
  </si>
  <si>
    <t>-698182429</t>
  </si>
  <si>
    <t>Laboratorní rozbory sedimentů vzorky NEL, PAU, vč. dopravy vzorků 150km</t>
  </si>
  <si>
    <t>837049592</t>
  </si>
  <si>
    <t>Navrhuje se tzv.směsný vzorek. Dílčí vzorky o hmotnosti cca 1 kg budou ukládány do silnostěnných PVC pytlů. Kvartováním bude z dílčích vzorků zhotoven jeden směsný vzorek, který bude uložen do skleněné vzorkovnice o objemu 800 ml. Po kvartaci bude zůstatek dílčího vzorku archivován. O odběrech vzorků bude vedena dokumentace (protokol o odběru) Vzorky budou označeny dokumentačními štítky. Vzorky budou analyzovány v akreditované laboratoři. 
V případě, že obsah NEL  (C10-C40)  v sedimentech přesáhne indikační hodnotu 5 000 mg/kg sušiny a obsah  PAU přesáhne indikační hodnotu   100  mg/kg v sušině, nebude možno ukládat tento odtěžovaný materiál na mezideponii zadavatele stavby.</t>
  </si>
  <si>
    <t>Zřízení provizorního přechodu pře vodní tok pomocí ocel. trouby DN 1000, vč. zemních prací, dodávky materiálů, vč. likvidace přechodu</t>
  </si>
  <si>
    <t>-1556092082</t>
  </si>
  <si>
    <t>Zřízení provizorního přechodu pře vodní tok pomocí ocel. trouby DN 1000, vč. zemních prací, dodávky materiálů, vč. likvidace přechod</t>
  </si>
  <si>
    <t>Náklady na úpravu manipulačních ploch - urovnání a zpětné zatravnění</t>
  </si>
  <si>
    <t>19459624</t>
  </si>
  <si>
    <t>1141614169</t>
  </si>
  <si>
    <t>18 - Ostatní a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</si>
  <si>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</si>
  <si>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</si>
  <si>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</si>
  <si>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</si>
  <si>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</si>
  <si>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</si>
  <si>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</si>
  <si>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</si>
  <si>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</si>
  <si>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012303000</t>
  </si>
  <si>
    <t>Geodetické práce po výstavbě - skutečné zaměření stavby</t>
  </si>
  <si>
    <t>Kč</t>
  </si>
  <si>
    <t>1024</t>
  </si>
  <si>
    <t>-958880224</t>
  </si>
  <si>
    <t>Průzkumné, geodetické a projektové práce geodetické práce po výstavbě</t>
  </si>
  <si>
    <t>013254000</t>
  </si>
  <si>
    <t>Dokumentace skutečného provedení stavby</t>
  </si>
  <si>
    <t>1082043059</t>
  </si>
  <si>
    <t>Průzkumné, geodetické a projektové práce projektové práce dokumentace stavby (výkresová a textová) skutečného provedení stavby</t>
  </si>
  <si>
    <t>013000003R</t>
  </si>
  <si>
    <t>Náklady vytyčení stávajících pozemních síti</t>
  </si>
  <si>
    <t>772061632</t>
  </si>
  <si>
    <t>013000002R</t>
  </si>
  <si>
    <t>Náklady na transfer živočichů do vhodného biotopu</t>
  </si>
  <si>
    <t>-318067568</t>
  </si>
  <si>
    <t>Náklady na transfer živočichů</t>
  </si>
  <si>
    <t>013000001R</t>
  </si>
  <si>
    <t>Náklady biologický doprůzkum</t>
  </si>
  <si>
    <t>-1601797811</t>
  </si>
  <si>
    <t>013000004R</t>
  </si>
  <si>
    <t>Náklady na zpracování, projednání a schválení havarijního plánu stavby</t>
  </si>
  <si>
    <t>829070822</t>
  </si>
  <si>
    <t>013000005R</t>
  </si>
  <si>
    <t>Náklady na zpracování, projednání a schválení povodňového plánu stavby</t>
  </si>
  <si>
    <t>286271530</t>
  </si>
  <si>
    <t>013000006R</t>
  </si>
  <si>
    <t>Náklady na zpracování, projednání a schválení manipulačního řádu stavby</t>
  </si>
  <si>
    <t>27439650</t>
  </si>
  <si>
    <t>013000007R</t>
  </si>
  <si>
    <t>Náklady na zpracování, projednání a schválení provozního řádu stavby</t>
  </si>
  <si>
    <t>268484335</t>
  </si>
  <si>
    <t>VRN3</t>
  </si>
  <si>
    <t>Zařízení staveniště</t>
  </si>
  <si>
    <t>032002000</t>
  </si>
  <si>
    <t>Vybavení staveniště</t>
  </si>
  <si>
    <t>-723475505</t>
  </si>
  <si>
    <t>Hlavní tituly průvodních činností a nákladů zařízení staveniště vybavení staveniště</t>
  </si>
  <si>
    <t>032203000</t>
  </si>
  <si>
    <t>Náklady za dočasný zápor ploch a komunikací</t>
  </si>
  <si>
    <t>151367731</t>
  </si>
  <si>
    <t>VRN4</t>
  </si>
  <si>
    <t>Inženýrská činnost</t>
  </si>
  <si>
    <t>041903000</t>
  </si>
  <si>
    <t>Náklady na projednání prací v ochranném pásmu VTL plynu se právcem sítí, popř. jeho účastí na stavbě</t>
  </si>
  <si>
    <t>-192483063</t>
  </si>
  <si>
    <t>045002000</t>
  </si>
  <si>
    <t>Kompletační a koordinační činnost</t>
  </si>
  <si>
    <t>669454663</t>
  </si>
  <si>
    <t>Hlavní tituly průvodních činností a nákladů inženýrská činnost kompletační a koordinační činnost</t>
  </si>
  <si>
    <t>VRN7</t>
  </si>
  <si>
    <t>Provozní vlivy</t>
  </si>
  <si>
    <t>071002000</t>
  </si>
  <si>
    <t>Provoz investora, třetích osob</t>
  </si>
  <si>
    <t>1122644837</t>
  </si>
  <si>
    <t>Hlavní tituly průvodních činností a nákladů provozní vlivy provoz investora, třetích osob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</si>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</sst>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6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166" fontId="30" fillId="0" borderId="24" xfId="0" applyNumberFormat="1" applyFont="1" applyBorder="1" applyAlignment="1">
      <alignment vertical="center"/>
    </xf>
    <xf numFmtId="4" fontId="30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6" xfId="0" applyNumberFormat="1" applyFont="1" applyBorder="1" applyAlignment="1"/>
    <xf numFmtId="166" fontId="33" fillId="0" borderId="17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38" fillId="0" borderId="28" xfId="0" applyFont="1" applyBorder="1" applyAlignment="1" applyProtection="1">
      <alignment horizontal="center" vertical="center"/>
      <protection locked="0"/>
    </xf>
    <xf numFmtId="49" fontId="38" fillId="0" borderId="28" xfId="0" applyNumberFormat="1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center" vertical="center" wrapText="1"/>
      <protection locked="0"/>
    </xf>
    <xf numFmtId="167" fontId="38" fillId="0" borderId="28" xfId="0" applyNumberFormat="1" applyFont="1" applyBorder="1" applyAlignment="1" applyProtection="1">
      <alignment vertical="center"/>
      <protection locked="0"/>
    </xf>
    <xf numFmtId="4" fontId="38" fillId="4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  <protection locked="0"/>
    </xf>
    <xf numFmtId="0" fontId="38" fillId="0" borderId="5" xfId="0" applyFont="1" applyBorder="1" applyAlignment="1">
      <alignment vertical="center"/>
    </xf>
    <xf numFmtId="0" fontId="38" fillId="4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0" fillId="0" borderId="28" xfId="0" quotePrefix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39" fillId="0" borderId="29" xfId="0" applyFont="1" applyBorder="1" applyAlignment="1" applyProtection="1">
      <alignment vertical="center" wrapText="1"/>
      <protection locked="0"/>
    </xf>
    <xf numFmtId="0" fontId="39" fillId="0" borderId="30" xfId="0" applyFont="1" applyBorder="1" applyAlignment="1" applyProtection="1">
      <alignment vertical="center" wrapText="1"/>
      <protection locked="0"/>
    </xf>
    <xf numFmtId="0" fontId="39" fillId="0" borderId="31" xfId="0" applyFont="1" applyBorder="1" applyAlignment="1" applyProtection="1">
      <alignment vertical="center" wrapText="1"/>
      <protection locked="0"/>
    </xf>
    <xf numFmtId="0" fontId="39" fillId="0" borderId="32" xfId="0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33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49" fontId="42" fillId="0" borderId="1" xfId="0" applyNumberFormat="1" applyFont="1" applyBorder="1" applyAlignment="1" applyProtection="1">
      <alignment vertical="center" wrapText="1"/>
      <protection locked="0"/>
    </xf>
    <xf numFmtId="0" fontId="39" fillId="0" borderId="35" xfId="0" applyFont="1" applyBorder="1" applyAlignment="1" applyProtection="1">
      <alignment vertical="center" wrapText="1"/>
      <protection locked="0"/>
    </xf>
    <xf numFmtId="0" fontId="43" fillId="0" borderId="34" xfId="0" applyFont="1" applyBorder="1" applyAlignment="1" applyProtection="1">
      <alignment vertical="center" wrapText="1"/>
      <protection locked="0"/>
    </xf>
    <xf numFmtId="0" fontId="39" fillId="0" borderId="36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top"/>
      <protection locked="0"/>
    </xf>
    <xf numFmtId="0" fontId="39" fillId="0" borderId="0" xfId="0" applyFont="1" applyAlignment="1" applyProtection="1">
      <alignment vertical="top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39" fillId="0" borderId="31" xfId="0" applyFont="1" applyBorder="1" applyAlignment="1" applyProtection="1">
      <alignment horizontal="left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0" borderId="1" xfId="0" applyFont="1" applyFill="1" applyBorder="1" applyAlignment="1" applyProtection="1">
      <alignment horizontal="left" vertical="center"/>
      <protection locked="0"/>
    </xf>
    <xf numFmtId="0" fontId="42" fillId="0" borderId="1" xfId="0" applyFont="1" applyFill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 applyProtection="1">
      <alignment horizontal="left" vertical="center" wrapText="1"/>
      <protection locked="0"/>
    </xf>
    <xf numFmtId="0" fontId="39" fillId="0" borderId="3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vertical="center" wrapText="1"/>
      <protection locked="0"/>
    </xf>
    <xf numFmtId="0" fontId="42" fillId="0" borderId="36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2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4" fillId="0" borderId="34" xfId="0" applyFont="1" applyBorder="1" applyAlignment="1" applyProtection="1">
      <protection locked="0"/>
    </xf>
    <xf numFmtId="0" fontId="39" fillId="0" borderId="32" xfId="0" applyFont="1" applyBorder="1" applyAlignment="1" applyProtection="1">
      <alignment vertical="top"/>
      <protection locked="0"/>
    </xf>
    <xf numFmtId="0" fontId="39" fillId="0" borderId="33" xfId="0" applyFont="1" applyBorder="1" applyAlignment="1" applyProtection="1">
      <alignment vertical="top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35" xfId="0" applyFont="1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vertical="top"/>
      <protection locked="0"/>
    </xf>
    <xf numFmtId="0" fontId="39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1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1" applyFont="1" applyFill="1" applyAlignment="1">
      <alignment vertical="center"/>
    </xf>
    <xf numFmtId="0" fontId="42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49" fontId="42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56" t="s">
        <v>8</v>
      </c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S2" s="24" t="s">
        <v>9</v>
      </c>
      <c r="BT2" s="24" t="s">
        <v>10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1:74" ht="36.950000000000003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1:74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23" t="s">
        <v>17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29"/>
      <c r="AQ5" s="31"/>
      <c r="BE5" s="321" t="s">
        <v>18</v>
      </c>
      <c r="BS5" s="24" t="s">
        <v>9</v>
      </c>
    </row>
    <row r="6" spans="1:74" ht="36.950000000000003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25" t="s">
        <v>20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29"/>
      <c r="AQ6" s="31"/>
      <c r="BE6" s="322"/>
      <c r="BS6" s="24" t="s">
        <v>21</v>
      </c>
    </row>
    <row r="7" spans="1:74" ht="14.45" customHeight="1">
      <c r="B7" s="28"/>
      <c r="C7" s="29"/>
      <c r="D7" s="37" t="s">
        <v>22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5</v>
      </c>
      <c r="AO7" s="29"/>
      <c r="AP7" s="29"/>
      <c r="AQ7" s="31"/>
      <c r="BE7" s="322"/>
      <c r="BS7" s="24" t="s">
        <v>24</v>
      </c>
    </row>
    <row r="8" spans="1:74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22"/>
      <c r="BS8" s="24" t="s">
        <v>29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22"/>
      <c r="BS9" s="24" t="s">
        <v>30</v>
      </c>
    </row>
    <row r="10" spans="1:74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5</v>
      </c>
      <c r="AO10" s="29"/>
      <c r="AP10" s="29"/>
      <c r="AQ10" s="31"/>
      <c r="BE10" s="322"/>
      <c r="BS10" s="24" t="s">
        <v>21</v>
      </c>
    </row>
    <row r="11" spans="1:74" ht="18.399999999999999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5</v>
      </c>
      <c r="AO11" s="29"/>
      <c r="AP11" s="29"/>
      <c r="AQ11" s="31"/>
      <c r="BE11" s="322"/>
      <c r="BS11" s="24" t="s">
        <v>21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22"/>
      <c r="BS12" s="24" t="s">
        <v>21</v>
      </c>
    </row>
    <row r="13" spans="1:74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36</v>
      </c>
      <c r="AO13" s="29"/>
      <c r="AP13" s="29"/>
      <c r="AQ13" s="31"/>
      <c r="BE13" s="322"/>
      <c r="BS13" s="24" t="s">
        <v>21</v>
      </c>
    </row>
    <row r="14" spans="1:74">
      <c r="B14" s="28"/>
      <c r="C14" s="29"/>
      <c r="D14" s="29"/>
      <c r="E14" s="326" t="s">
        <v>36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322"/>
      <c r="BS14" s="24" t="s">
        <v>21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22"/>
      <c r="BS15" s="24" t="s">
        <v>6</v>
      </c>
    </row>
    <row r="16" spans="1:74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5</v>
      </c>
      <c r="AO16" s="29"/>
      <c r="AP16" s="29"/>
      <c r="AQ16" s="31"/>
      <c r="BE16" s="322"/>
      <c r="BS16" s="24" t="s">
        <v>6</v>
      </c>
    </row>
    <row r="17" spans="2:71" ht="18.399999999999999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5</v>
      </c>
      <c r="AO17" s="29"/>
      <c r="AP17" s="29"/>
      <c r="AQ17" s="31"/>
      <c r="BE17" s="322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22"/>
      <c r="BS18" s="24" t="s">
        <v>9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22"/>
      <c r="BS19" s="24" t="s">
        <v>9</v>
      </c>
    </row>
    <row r="20" spans="2:71" ht="16.5" customHeight="1">
      <c r="B20" s="28"/>
      <c r="C20" s="29"/>
      <c r="D20" s="29"/>
      <c r="E20" s="328" t="s">
        <v>5</v>
      </c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29"/>
      <c r="AP20" s="29"/>
      <c r="AQ20" s="31"/>
      <c r="BE20" s="322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22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22"/>
    </row>
    <row r="23" spans="2:71" s="1" customFormat="1" ht="25.9" customHeight="1">
      <c r="B23" s="41"/>
      <c r="C23" s="42"/>
      <c r="D23" s="43" t="s">
        <v>41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29">
        <f>ROUND(AG51,2)</f>
        <v>0</v>
      </c>
      <c r="AL23" s="330"/>
      <c r="AM23" s="330"/>
      <c r="AN23" s="330"/>
      <c r="AO23" s="330"/>
      <c r="AP23" s="42"/>
      <c r="AQ23" s="45"/>
      <c r="BE23" s="322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22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31" t="s">
        <v>42</v>
      </c>
      <c r="M25" s="331"/>
      <c r="N25" s="331"/>
      <c r="O25" s="331"/>
      <c r="P25" s="42"/>
      <c r="Q25" s="42"/>
      <c r="R25" s="42"/>
      <c r="S25" s="42"/>
      <c r="T25" s="42"/>
      <c r="U25" s="42"/>
      <c r="V25" s="42"/>
      <c r="W25" s="331" t="s">
        <v>43</v>
      </c>
      <c r="X25" s="331"/>
      <c r="Y25" s="331"/>
      <c r="Z25" s="331"/>
      <c r="AA25" s="331"/>
      <c r="AB25" s="331"/>
      <c r="AC25" s="331"/>
      <c r="AD25" s="331"/>
      <c r="AE25" s="331"/>
      <c r="AF25" s="42"/>
      <c r="AG25" s="42"/>
      <c r="AH25" s="42"/>
      <c r="AI25" s="42"/>
      <c r="AJ25" s="42"/>
      <c r="AK25" s="331" t="s">
        <v>44</v>
      </c>
      <c r="AL25" s="331"/>
      <c r="AM25" s="331"/>
      <c r="AN25" s="331"/>
      <c r="AO25" s="331"/>
      <c r="AP25" s="42"/>
      <c r="AQ25" s="45"/>
      <c r="BE25" s="322"/>
    </row>
    <row r="26" spans="2:71" s="2" customFormat="1" ht="14.45" customHeight="1">
      <c r="B26" s="47"/>
      <c r="C26" s="48"/>
      <c r="D26" s="49" t="s">
        <v>45</v>
      </c>
      <c r="E26" s="48"/>
      <c r="F26" s="49" t="s">
        <v>46</v>
      </c>
      <c r="G26" s="48"/>
      <c r="H26" s="48"/>
      <c r="I26" s="48"/>
      <c r="J26" s="48"/>
      <c r="K26" s="48"/>
      <c r="L26" s="332">
        <v>0.21</v>
      </c>
      <c r="M26" s="333"/>
      <c r="N26" s="333"/>
      <c r="O26" s="333"/>
      <c r="P26" s="48"/>
      <c r="Q26" s="48"/>
      <c r="R26" s="48"/>
      <c r="S26" s="48"/>
      <c r="T26" s="48"/>
      <c r="U26" s="48"/>
      <c r="V26" s="48"/>
      <c r="W26" s="334">
        <f>ROUND(AZ51,2)</f>
        <v>0</v>
      </c>
      <c r="X26" s="333"/>
      <c r="Y26" s="333"/>
      <c r="Z26" s="333"/>
      <c r="AA26" s="333"/>
      <c r="AB26" s="333"/>
      <c r="AC26" s="333"/>
      <c r="AD26" s="333"/>
      <c r="AE26" s="333"/>
      <c r="AF26" s="48"/>
      <c r="AG26" s="48"/>
      <c r="AH26" s="48"/>
      <c r="AI26" s="48"/>
      <c r="AJ26" s="48"/>
      <c r="AK26" s="334">
        <f>ROUND(AV51,2)</f>
        <v>0</v>
      </c>
      <c r="AL26" s="333"/>
      <c r="AM26" s="333"/>
      <c r="AN26" s="333"/>
      <c r="AO26" s="333"/>
      <c r="AP26" s="48"/>
      <c r="AQ26" s="50"/>
      <c r="BE26" s="322"/>
    </row>
    <row r="27" spans="2:71" s="2" customFormat="1" ht="14.45" customHeight="1">
      <c r="B27" s="47"/>
      <c r="C27" s="48"/>
      <c r="D27" s="48"/>
      <c r="E27" s="48"/>
      <c r="F27" s="49" t="s">
        <v>47</v>
      </c>
      <c r="G27" s="48"/>
      <c r="H27" s="48"/>
      <c r="I27" s="48"/>
      <c r="J27" s="48"/>
      <c r="K27" s="48"/>
      <c r="L27" s="332">
        <v>0.15</v>
      </c>
      <c r="M27" s="333"/>
      <c r="N27" s="333"/>
      <c r="O27" s="333"/>
      <c r="P27" s="48"/>
      <c r="Q27" s="48"/>
      <c r="R27" s="48"/>
      <c r="S27" s="48"/>
      <c r="T27" s="48"/>
      <c r="U27" s="48"/>
      <c r="V27" s="48"/>
      <c r="W27" s="334">
        <f>ROUND(BA51,2)</f>
        <v>0</v>
      </c>
      <c r="X27" s="333"/>
      <c r="Y27" s="333"/>
      <c r="Z27" s="333"/>
      <c r="AA27" s="333"/>
      <c r="AB27" s="333"/>
      <c r="AC27" s="333"/>
      <c r="AD27" s="333"/>
      <c r="AE27" s="333"/>
      <c r="AF27" s="48"/>
      <c r="AG27" s="48"/>
      <c r="AH27" s="48"/>
      <c r="AI27" s="48"/>
      <c r="AJ27" s="48"/>
      <c r="AK27" s="334">
        <f>ROUND(AW51,2)</f>
        <v>0</v>
      </c>
      <c r="AL27" s="333"/>
      <c r="AM27" s="333"/>
      <c r="AN27" s="333"/>
      <c r="AO27" s="333"/>
      <c r="AP27" s="48"/>
      <c r="AQ27" s="50"/>
      <c r="BE27" s="322"/>
    </row>
    <row r="28" spans="2:71" s="2" customFormat="1" ht="14.45" hidden="1" customHeight="1">
      <c r="B28" s="47"/>
      <c r="C28" s="48"/>
      <c r="D28" s="48"/>
      <c r="E28" s="48"/>
      <c r="F28" s="49" t="s">
        <v>48</v>
      </c>
      <c r="G28" s="48"/>
      <c r="H28" s="48"/>
      <c r="I28" s="48"/>
      <c r="J28" s="48"/>
      <c r="K28" s="48"/>
      <c r="L28" s="332">
        <v>0.21</v>
      </c>
      <c r="M28" s="333"/>
      <c r="N28" s="333"/>
      <c r="O28" s="333"/>
      <c r="P28" s="48"/>
      <c r="Q28" s="48"/>
      <c r="R28" s="48"/>
      <c r="S28" s="48"/>
      <c r="T28" s="48"/>
      <c r="U28" s="48"/>
      <c r="V28" s="48"/>
      <c r="W28" s="334">
        <f>ROUND(BB51,2)</f>
        <v>0</v>
      </c>
      <c r="X28" s="333"/>
      <c r="Y28" s="333"/>
      <c r="Z28" s="333"/>
      <c r="AA28" s="333"/>
      <c r="AB28" s="333"/>
      <c r="AC28" s="333"/>
      <c r="AD28" s="333"/>
      <c r="AE28" s="333"/>
      <c r="AF28" s="48"/>
      <c r="AG28" s="48"/>
      <c r="AH28" s="48"/>
      <c r="AI28" s="48"/>
      <c r="AJ28" s="48"/>
      <c r="AK28" s="334">
        <v>0</v>
      </c>
      <c r="AL28" s="333"/>
      <c r="AM28" s="333"/>
      <c r="AN28" s="333"/>
      <c r="AO28" s="333"/>
      <c r="AP28" s="48"/>
      <c r="AQ28" s="50"/>
      <c r="BE28" s="322"/>
    </row>
    <row r="29" spans="2:71" s="2" customFormat="1" ht="14.45" hidden="1" customHeight="1">
      <c r="B29" s="47"/>
      <c r="C29" s="48"/>
      <c r="D29" s="48"/>
      <c r="E29" s="48"/>
      <c r="F29" s="49" t="s">
        <v>49</v>
      </c>
      <c r="G29" s="48"/>
      <c r="H29" s="48"/>
      <c r="I29" s="48"/>
      <c r="J29" s="48"/>
      <c r="K29" s="48"/>
      <c r="L29" s="332">
        <v>0.15</v>
      </c>
      <c r="M29" s="333"/>
      <c r="N29" s="333"/>
      <c r="O29" s="333"/>
      <c r="P29" s="48"/>
      <c r="Q29" s="48"/>
      <c r="R29" s="48"/>
      <c r="S29" s="48"/>
      <c r="T29" s="48"/>
      <c r="U29" s="48"/>
      <c r="V29" s="48"/>
      <c r="W29" s="334">
        <f>ROUND(BC51,2)</f>
        <v>0</v>
      </c>
      <c r="X29" s="333"/>
      <c r="Y29" s="333"/>
      <c r="Z29" s="333"/>
      <c r="AA29" s="333"/>
      <c r="AB29" s="333"/>
      <c r="AC29" s="333"/>
      <c r="AD29" s="333"/>
      <c r="AE29" s="333"/>
      <c r="AF29" s="48"/>
      <c r="AG29" s="48"/>
      <c r="AH29" s="48"/>
      <c r="AI29" s="48"/>
      <c r="AJ29" s="48"/>
      <c r="AK29" s="334">
        <v>0</v>
      </c>
      <c r="AL29" s="333"/>
      <c r="AM29" s="333"/>
      <c r="AN29" s="333"/>
      <c r="AO29" s="333"/>
      <c r="AP29" s="48"/>
      <c r="AQ29" s="50"/>
      <c r="BE29" s="322"/>
    </row>
    <row r="30" spans="2:71" s="2" customFormat="1" ht="14.45" hidden="1" customHeight="1">
      <c r="B30" s="47"/>
      <c r="C30" s="48"/>
      <c r="D30" s="48"/>
      <c r="E30" s="48"/>
      <c r="F30" s="49" t="s">
        <v>50</v>
      </c>
      <c r="G30" s="48"/>
      <c r="H30" s="48"/>
      <c r="I30" s="48"/>
      <c r="J30" s="48"/>
      <c r="K30" s="48"/>
      <c r="L30" s="332">
        <v>0</v>
      </c>
      <c r="M30" s="333"/>
      <c r="N30" s="333"/>
      <c r="O30" s="333"/>
      <c r="P30" s="48"/>
      <c r="Q30" s="48"/>
      <c r="R30" s="48"/>
      <c r="S30" s="48"/>
      <c r="T30" s="48"/>
      <c r="U30" s="48"/>
      <c r="V30" s="48"/>
      <c r="W30" s="334">
        <f>ROUND(BD51,2)</f>
        <v>0</v>
      </c>
      <c r="X30" s="333"/>
      <c r="Y30" s="333"/>
      <c r="Z30" s="333"/>
      <c r="AA30" s="333"/>
      <c r="AB30" s="333"/>
      <c r="AC30" s="333"/>
      <c r="AD30" s="333"/>
      <c r="AE30" s="333"/>
      <c r="AF30" s="48"/>
      <c r="AG30" s="48"/>
      <c r="AH30" s="48"/>
      <c r="AI30" s="48"/>
      <c r="AJ30" s="48"/>
      <c r="AK30" s="334">
        <v>0</v>
      </c>
      <c r="AL30" s="333"/>
      <c r="AM30" s="333"/>
      <c r="AN30" s="333"/>
      <c r="AO30" s="333"/>
      <c r="AP30" s="48"/>
      <c r="AQ30" s="50"/>
      <c r="BE30" s="322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22"/>
    </row>
    <row r="32" spans="2:71" s="1" customFormat="1" ht="25.9" customHeight="1">
      <c r="B32" s="41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335" t="s">
        <v>53</v>
      </c>
      <c r="Y32" s="336"/>
      <c r="Z32" s="336"/>
      <c r="AA32" s="336"/>
      <c r="AB32" s="336"/>
      <c r="AC32" s="53"/>
      <c r="AD32" s="53"/>
      <c r="AE32" s="53"/>
      <c r="AF32" s="53"/>
      <c r="AG32" s="53"/>
      <c r="AH32" s="53"/>
      <c r="AI32" s="53"/>
      <c r="AJ32" s="53"/>
      <c r="AK32" s="337">
        <f>SUM(AK23:AK30)</f>
        <v>0</v>
      </c>
      <c r="AL32" s="336"/>
      <c r="AM32" s="336"/>
      <c r="AN32" s="336"/>
      <c r="AO32" s="338"/>
      <c r="AP32" s="51"/>
      <c r="AQ32" s="55"/>
      <c r="BE32" s="322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56" s="1" customFormat="1" ht="36.950000000000003" customHeight="1">
      <c r="B39" s="41"/>
      <c r="C39" s="61" t="s">
        <v>54</v>
      </c>
      <c r="AR39" s="41"/>
    </row>
    <row r="40" spans="2:56" s="1" customFormat="1" ht="6.95" customHeight="1">
      <c r="B40" s="41"/>
      <c r="AR40" s="41"/>
    </row>
    <row r="41" spans="2:56" s="3" customFormat="1" ht="14.45" customHeight="1">
      <c r="B41" s="62"/>
      <c r="C41" s="63" t="s">
        <v>16</v>
      </c>
      <c r="L41" s="3" t="str">
        <f>K5</f>
        <v>Hydroprojekt-308056</v>
      </c>
      <c r="AR41" s="62"/>
    </row>
    <row r="42" spans="2:56" s="4" customFormat="1" ht="36.950000000000003" customHeight="1">
      <c r="B42" s="64"/>
      <c r="C42" s="65" t="s">
        <v>19</v>
      </c>
      <c r="L42" s="339" t="str">
        <f>K6</f>
        <v>Revitalizace Mlýnského náhonu Proskovice</v>
      </c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R42" s="64"/>
    </row>
    <row r="43" spans="2:56" s="1" customFormat="1" ht="6.95" customHeight="1">
      <c r="B43" s="41"/>
      <c r="AR43" s="41"/>
    </row>
    <row r="44" spans="2:56" s="1" customFormat="1">
      <c r="B44" s="41"/>
      <c r="C44" s="63" t="s">
        <v>25</v>
      </c>
      <c r="L44" s="66" t="str">
        <f>IF(K8="","",K8)</f>
        <v xml:space="preserve"> </v>
      </c>
      <c r="AI44" s="63" t="s">
        <v>27</v>
      </c>
      <c r="AM44" s="341" t="str">
        <f>IF(AN8= "","",AN8)</f>
        <v>12. 11. 2015</v>
      </c>
      <c r="AN44" s="341"/>
      <c r="AR44" s="41"/>
    </row>
    <row r="45" spans="2:56" s="1" customFormat="1" ht="6.95" customHeight="1">
      <c r="B45" s="41"/>
      <c r="AR45" s="41"/>
    </row>
    <row r="46" spans="2:56" s="1" customFormat="1">
      <c r="B46" s="41"/>
      <c r="C46" s="63" t="s">
        <v>31</v>
      </c>
      <c r="L46" s="3" t="str">
        <f>IF(E11= "","",E11)</f>
        <v>Statutární mšsto Ostrava, MO Proskovice</v>
      </c>
      <c r="AI46" s="63" t="s">
        <v>37</v>
      </c>
      <c r="AM46" s="342" t="str">
        <f>IF(E17="","",E17)</f>
        <v>Sweco Hydroprojekt a.s., OZ Ostrava</v>
      </c>
      <c r="AN46" s="342"/>
      <c r="AO46" s="342"/>
      <c r="AP46" s="342"/>
      <c r="AR46" s="41"/>
      <c r="AS46" s="343" t="s">
        <v>55</v>
      </c>
      <c r="AT46" s="344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>
      <c r="B47" s="41"/>
      <c r="C47" s="63" t="s">
        <v>35</v>
      </c>
      <c r="L47" s="3" t="str">
        <f>IF(E14= "Vyplň údaj","",E14)</f>
        <v/>
      </c>
      <c r="AR47" s="41"/>
      <c r="AS47" s="345"/>
      <c r="AT47" s="346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45"/>
      <c r="AT48" s="346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1:91" s="1" customFormat="1" ht="29.25" customHeight="1">
      <c r="B49" s="41"/>
      <c r="C49" s="347" t="s">
        <v>56</v>
      </c>
      <c r="D49" s="348"/>
      <c r="E49" s="348"/>
      <c r="F49" s="348"/>
      <c r="G49" s="348"/>
      <c r="H49" s="71"/>
      <c r="I49" s="349" t="s">
        <v>57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50" t="s">
        <v>58</v>
      </c>
      <c r="AH49" s="348"/>
      <c r="AI49" s="348"/>
      <c r="AJ49" s="348"/>
      <c r="AK49" s="348"/>
      <c r="AL49" s="348"/>
      <c r="AM49" s="348"/>
      <c r="AN49" s="349" t="s">
        <v>59</v>
      </c>
      <c r="AO49" s="348"/>
      <c r="AP49" s="348"/>
      <c r="AQ49" s="72" t="s">
        <v>60</v>
      </c>
      <c r="AR49" s="41"/>
      <c r="AS49" s="73" t="s">
        <v>61</v>
      </c>
      <c r="AT49" s="74" t="s">
        <v>62</v>
      </c>
      <c r="AU49" s="74" t="s">
        <v>63</v>
      </c>
      <c r="AV49" s="74" t="s">
        <v>64</v>
      </c>
      <c r="AW49" s="74" t="s">
        <v>65</v>
      </c>
      <c r="AX49" s="74" t="s">
        <v>66</v>
      </c>
      <c r="AY49" s="74" t="s">
        <v>67</v>
      </c>
      <c r="AZ49" s="74" t="s">
        <v>68</v>
      </c>
      <c r="BA49" s="74" t="s">
        <v>69</v>
      </c>
      <c r="BB49" s="74" t="s">
        <v>70</v>
      </c>
      <c r="BC49" s="74" t="s">
        <v>71</v>
      </c>
      <c r="BD49" s="75" t="s">
        <v>72</v>
      </c>
    </row>
    <row r="50" spans="1:91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1:91" s="4" customFormat="1" ht="32.450000000000003" customHeight="1">
      <c r="B51" s="64"/>
      <c r="C51" s="77" t="s">
        <v>73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54">
        <f>ROUND(SUM(AG52:AG69),2)</f>
        <v>0</v>
      </c>
      <c r="AH51" s="354"/>
      <c r="AI51" s="354"/>
      <c r="AJ51" s="354"/>
      <c r="AK51" s="354"/>
      <c r="AL51" s="354"/>
      <c r="AM51" s="354"/>
      <c r="AN51" s="355">
        <f t="shared" ref="AN51:AN69" si="0">SUM(AG51,AT51)</f>
        <v>0</v>
      </c>
      <c r="AO51" s="355"/>
      <c r="AP51" s="355"/>
      <c r="AQ51" s="79" t="s">
        <v>5</v>
      </c>
      <c r="AR51" s="64"/>
      <c r="AS51" s="80">
        <f>ROUND(SUM(AS52:AS69),2)</f>
        <v>0</v>
      </c>
      <c r="AT51" s="81">
        <f t="shared" ref="AT51:AT69" si="1">ROUND(SUM(AV51:AW51),2)</f>
        <v>0</v>
      </c>
      <c r="AU51" s="82">
        <f>ROUND(SUM(AU52:AU69),5)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ROUND(SUM(AZ52:AZ69),2)</f>
        <v>0</v>
      </c>
      <c r="BA51" s="81">
        <f>ROUND(SUM(BA52:BA69),2)</f>
        <v>0</v>
      </c>
      <c r="BB51" s="81">
        <f>ROUND(SUM(BB52:BB69),2)</f>
        <v>0</v>
      </c>
      <c r="BC51" s="81">
        <f>ROUND(SUM(BC52:BC69),2)</f>
        <v>0</v>
      </c>
      <c r="BD51" s="83">
        <f>ROUND(SUM(BD52:BD69),2)</f>
        <v>0</v>
      </c>
      <c r="BS51" s="65" t="s">
        <v>74</v>
      </c>
      <c r="BT51" s="65" t="s">
        <v>75</v>
      </c>
      <c r="BU51" s="84" t="s">
        <v>76</v>
      </c>
      <c r="BV51" s="65" t="s">
        <v>77</v>
      </c>
      <c r="BW51" s="65" t="s">
        <v>7</v>
      </c>
      <c r="BX51" s="65" t="s">
        <v>78</v>
      </c>
      <c r="CL51" s="65" t="s">
        <v>5</v>
      </c>
    </row>
    <row r="52" spans="1:91" s="5" customFormat="1" ht="31.5" customHeight="1">
      <c r="A52" s="85" t="s">
        <v>79</v>
      </c>
      <c r="B52" s="86"/>
      <c r="C52" s="87"/>
      <c r="D52" s="353" t="s">
        <v>80</v>
      </c>
      <c r="E52" s="353"/>
      <c r="F52" s="353"/>
      <c r="G52" s="353"/>
      <c r="H52" s="353"/>
      <c r="I52" s="88"/>
      <c r="J52" s="353" t="s">
        <v>81</v>
      </c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1">
        <f>'01 - SO 105 Příkop z "ods...'!J27</f>
        <v>0</v>
      </c>
      <c r="AH52" s="352"/>
      <c r="AI52" s="352"/>
      <c r="AJ52" s="352"/>
      <c r="AK52" s="352"/>
      <c r="AL52" s="352"/>
      <c r="AM52" s="352"/>
      <c r="AN52" s="351">
        <f t="shared" si="0"/>
        <v>0</v>
      </c>
      <c r="AO52" s="352"/>
      <c r="AP52" s="352"/>
      <c r="AQ52" s="89" t="s">
        <v>82</v>
      </c>
      <c r="AR52" s="86"/>
      <c r="AS52" s="90">
        <v>0</v>
      </c>
      <c r="AT52" s="91">
        <f t="shared" si="1"/>
        <v>0</v>
      </c>
      <c r="AU52" s="92">
        <f>'01 - SO 105 Příkop z "ods...'!P83</f>
        <v>0</v>
      </c>
      <c r="AV52" s="91">
        <f>'01 - SO 105 Příkop z "ods...'!J30</f>
        <v>0</v>
      </c>
      <c r="AW52" s="91">
        <f>'01 - SO 105 Příkop z "ods...'!J31</f>
        <v>0</v>
      </c>
      <c r="AX52" s="91">
        <f>'01 - SO 105 Příkop z "ods...'!J32</f>
        <v>0</v>
      </c>
      <c r="AY52" s="91">
        <f>'01 - SO 105 Příkop z "ods...'!J33</f>
        <v>0</v>
      </c>
      <c r="AZ52" s="91">
        <f>'01 - SO 105 Příkop z "ods...'!F30</f>
        <v>0</v>
      </c>
      <c r="BA52" s="91">
        <f>'01 - SO 105 Příkop z "ods...'!F31</f>
        <v>0</v>
      </c>
      <c r="BB52" s="91">
        <f>'01 - SO 105 Příkop z "ods...'!F32</f>
        <v>0</v>
      </c>
      <c r="BC52" s="91">
        <f>'01 - SO 105 Příkop z "ods...'!F33</f>
        <v>0</v>
      </c>
      <c r="BD52" s="93">
        <f>'01 - SO 105 Příkop z "ods...'!F34</f>
        <v>0</v>
      </c>
      <c r="BT52" s="94" t="s">
        <v>24</v>
      </c>
      <c r="BV52" s="94" t="s">
        <v>77</v>
      </c>
      <c r="BW52" s="94" t="s">
        <v>83</v>
      </c>
      <c r="BX52" s="94" t="s">
        <v>7</v>
      </c>
      <c r="CL52" s="94" t="s">
        <v>5</v>
      </c>
      <c r="CM52" s="94" t="s">
        <v>84</v>
      </c>
    </row>
    <row r="53" spans="1:91" s="5" customFormat="1" ht="16.5" customHeight="1">
      <c r="A53" s="85" t="s">
        <v>79</v>
      </c>
      <c r="B53" s="86"/>
      <c r="C53" s="87"/>
      <c r="D53" s="353" t="s">
        <v>85</v>
      </c>
      <c r="E53" s="353"/>
      <c r="F53" s="353"/>
      <c r="G53" s="353"/>
      <c r="H53" s="353"/>
      <c r="I53" s="88"/>
      <c r="J53" s="353" t="s">
        <v>86</v>
      </c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1">
        <f>'02 - SO 106 Lávka pro pěš...'!J27</f>
        <v>0</v>
      </c>
      <c r="AH53" s="352"/>
      <c r="AI53" s="352"/>
      <c r="AJ53" s="352"/>
      <c r="AK53" s="352"/>
      <c r="AL53" s="352"/>
      <c r="AM53" s="352"/>
      <c r="AN53" s="351">
        <f t="shared" si="0"/>
        <v>0</v>
      </c>
      <c r="AO53" s="352"/>
      <c r="AP53" s="352"/>
      <c r="AQ53" s="89" t="s">
        <v>82</v>
      </c>
      <c r="AR53" s="86"/>
      <c r="AS53" s="90">
        <v>0</v>
      </c>
      <c r="AT53" s="91">
        <f t="shared" si="1"/>
        <v>0</v>
      </c>
      <c r="AU53" s="92">
        <f>'02 - SO 106 Lávka pro pěš...'!P86</f>
        <v>0</v>
      </c>
      <c r="AV53" s="91">
        <f>'02 - SO 106 Lávka pro pěš...'!J30</f>
        <v>0</v>
      </c>
      <c r="AW53" s="91">
        <f>'02 - SO 106 Lávka pro pěš...'!J31</f>
        <v>0</v>
      </c>
      <c r="AX53" s="91">
        <f>'02 - SO 106 Lávka pro pěš...'!J32</f>
        <v>0</v>
      </c>
      <c r="AY53" s="91">
        <f>'02 - SO 106 Lávka pro pěš...'!J33</f>
        <v>0</v>
      </c>
      <c r="AZ53" s="91">
        <f>'02 - SO 106 Lávka pro pěš...'!F30</f>
        <v>0</v>
      </c>
      <c r="BA53" s="91">
        <f>'02 - SO 106 Lávka pro pěš...'!F31</f>
        <v>0</v>
      </c>
      <c r="BB53" s="91">
        <f>'02 - SO 106 Lávka pro pěš...'!F32</f>
        <v>0</v>
      </c>
      <c r="BC53" s="91">
        <f>'02 - SO 106 Lávka pro pěš...'!F33</f>
        <v>0</v>
      </c>
      <c r="BD53" s="93">
        <f>'02 - SO 106 Lávka pro pěš...'!F34</f>
        <v>0</v>
      </c>
      <c r="BT53" s="94" t="s">
        <v>24</v>
      </c>
      <c r="BV53" s="94" t="s">
        <v>77</v>
      </c>
      <c r="BW53" s="94" t="s">
        <v>87</v>
      </c>
      <c r="BX53" s="94" t="s">
        <v>7</v>
      </c>
      <c r="CL53" s="94" t="s">
        <v>5</v>
      </c>
      <c r="CM53" s="94" t="s">
        <v>84</v>
      </c>
    </row>
    <row r="54" spans="1:91" s="5" customFormat="1" ht="16.5" customHeight="1">
      <c r="A54" s="85" t="s">
        <v>79</v>
      </c>
      <c r="B54" s="86"/>
      <c r="C54" s="87"/>
      <c r="D54" s="353" t="s">
        <v>88</v>
      </c>
      <c r="E54" s="353"/>
      <c r="F54" s="353"/>
      <c r="G54" s="353"/>
      <c r="H54" s="353"/>
      <c r="I54" s="88"/>
      <c r="J54" s="353" t="s">
        <v>89</v>
      </c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1">
        <f>'03 - SO 107 Lávka pro pěš...'!J27</f>
        <v>0</v>
      </c>
      <c r="AH54" s="352"/>
      <c r="AI54" s="352"/>
      <c r="AJ54" s="352"/>
      <c r="AK54" s="352"/>
      <c r="AL54" s="352"/>
      <c r="AM54" s="352"/>
      <c r="AN54" s="351">
        <f t="shared" si="0"/>
        <v>0</v>
      </c>
      <c r="AO54" s="352"/>
      <c r="AP54" s="352"/>
      <c r="AQ54" s="89" t="s">
        <v>82</v>
      </c>
      <c r="AR54" s="86"/>
      <c r="AS54" s="90">
        <v>0</v>
      </c>
      <c r="AT54" s="91">
        <f t="shared" si="1"/>
        <v>0</v>
      </c>
      <c r="AU54" s="92">
        <f>'03 - SO 107 Lávka pro pěš...'!P86</f>
        <v>0</v>
      </c>
      <c r="AV54" s="91">
        <f>'03 - SO 107 Lávka pro pěš...'!J30</f>
        <v>0</v>
      </c>
      <c r="AW54" s="91">
        <f>'03 - SO 107 Lávka pro pěš...'!J31</f>
        <v>0</v>
      </c>
      <c r="AX54" s="91">
        <f>'03 - SO 107 Lávka pro pěš...'!J32</f>
        <v>0</v>
      </c>
      <c r="AY54" s="91">
        <f>'03 - SO 107 Lávka pro pěš...'!J33</f>
        <v>0</v>
      </c>
      <c r="AZ54" s="91">
        <f>'03 - SO 107 Lávka pro pěš...'!F30</f>
        <v>0</v>
      </c>
      <c r="BA54" s="91">
        <f>'03 - SO 107 Lávka pro pěš...'!F31</f>
        <v>0</v>
      </c>
      <c r="BB54" s="91">
        <f>'03 - SO 107 Lávka pro pěš...'!F32</f>
        <v>0</v>
      </c>
      <c r="BC54" s="91">
        <f>'03 - SO 107 Lávka pro pěš...'!F33</f>
        <v>0</v>
      </c>
      <c r="BD54" s="93">
        <f>'03 - SO 107 Lávka pro pěš...'!F34</f>
        <v>0</v>
      </c>
      <c r="BT54" s="94" t="s">
        <v>24</v>
      </c>
      <c r="BV54" s="94" t="s">
        <v>77</v>
      </c>
      <c r="BW54" s="94" t="s">
        <v>90</v>
      </c>
      <c r="BX54" s="94" t="s">
        <v>7</v>
      </c>
      <c r="CL54" s="94" t="s">
        <v>5</v>
      </c>
      <c r="CM54" s="94" t="s">
        <v>84</v>
      </c>
    </row>
    <row r="55" spans="1:91" s="5" customFormat="1" ht="16.5" customHeight="1">
      <c r="A55" s="85" t="s">
        <v>79</v>
      </c>
      <c r="B55" s="86"/>
      <c r="C55" s="87"/>
      <c r="D55" s="353" t="s">
        <v>91</v>
      </c>
      <c r="E55" s="353"/>
      <c r="F55" s="353"/>
      <c r="G55" s="353"/>
      <c r="H55" s="353"/>
      <c r="I55" s="88"/>
      <c r="J55" s="353" t="s">
        <v>92</v>
      </c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1">
        <f>'04 - SO 108 Vodní nádrž'!J27</f>
        <v>0</v>
      </c>
      <c r="AH55" s="352"/>
      <c r="AI55" s="352"/>
      <c r="AJ55" s="352"/>
      <c r="AK55" s="352"/>
      <c r="AL55" s="352"/>
      <c r="AM55" s="352"/>
      <c r="AN55" s="351">
        <f t="shared" si="0"/>
        <v>0</v>
      </c>
      <c r="AO55" s="352"/>
      <c r="AP55" s="352"/>
      <c r="AQ55" s="89" t="s">
        <v>82</v>
      </c>
      <c r="AR55" s="86"/>
      <c r="AS55" s="90">
        <v>0</v>
      </c>
      <c r="AT55" s="91">
        <f t="shared" si="1"/>
        <v>0</v>
      </c>
      <c r="AU55" s="92">
        <f>'04 - SO 108 Vodní nádrž'!P84</f>
        <v>0</v>
      </c>
      <c r="AV55" s="91">
        <f>'04 - SO 108 Vodní nádrž'!J30</f>
        <v>0</v>
      </c>
      <c r="AW55" s="91">
        <f>'04 - SO 108 Vodní nádrž'!J31</f>
        <v>0</v>
      </c>
      <c r="AX55" s="91">
        <f>'04 - SO 108 Vodní nádrž'!J32</f>
        <v>0</v>
      </c>
      <c r="AY55" s="91">
        <f>'04 - SO 108 Vodní nádrž'!J33</f>
        <v>0</v>
      </c>
      <c r="AZ55" s="91">
        <f>'04 - SO 108 Vodní nádrž'!F30</f>
        <v>0</v>
      </c>
      <c r="BA55" s="91">
        <f>'04 - SO 108 Vodní nádrž'!F31</f>
        <v>0</v>
      </c>
      <c r="BB55" s="91">
        <f>'04 - SO 108 Vodní nádrž'!F32</f>
        <v>0</v>
      </c>
      <c r="BC55" s="91">
        <f>'04 - SO 108 Vodní nádrž'!F33</f>
        <v>0</v>
      </c>
      <c r="BD55" s="93">
        <f>'04 - SO 108 Vodní nádrž'!F34</f>
        <v>0</v>
      </c>
      <c r="BT55" s="94" t="s">
        <v>24</v>
      </c>
      <c r="BV55" s="94" t="s">
        <v>77</v>
      </c>
      <c r="BW55" s="94" t="s">
        <v>93</v>
      </c>
      <c r="BX55" s="94" t="s">
        <v>7</v>
      </c>
      <c r="CL55" s="94" t="s">
        <v>5</v>
      </c>
      <c r="CM55" s="94" t="s">
        <v>84</v>
      </c>
    </row>
    <row r="56" spans="1:91" s="5" customFormat="1" ht="16.5" customHeight="1">
      <c r="A56" s="85" t="s">
        <v>79</v>
      </c>
      <c r="B56" s="86"/>
      <c r="C56" s="87"/>
      <c r="D56" s="353" t="s">
        <v>94</v>
      </c>
      <c r="E56" s="353"/>
      <c r="F56" s="353"/>
      <c r="G56" s="353"/>
      <c r="H56" s="353"/>
      <c r="I56" s="88"/>
      <c r="J56" s="353" t="s">
        <v>95</v>
      </c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1">
        <f>'05 - SO 110 Náhradní výsadba'!J27</f>
        <v>0</v>
      </c>
      <c r="AH56" s="352"/>
      <c r="AI56" s="352"/>
      <c r="AJ56" s="352"/>
      <c r="AK56" s="352"/>
      <c r="AL56" s="352"/>
      <c r="AM56" s="352"/>
      <c r="AN56" s="351">
        <f t="shared" si="0"/>
        <v>0</v>
      </c>
      <c r="AO56" s="352"/>
      <c r="AP56" s="352"/>
      <c r="AQ56" s="89" t="s">
        <v>82</v>
      </c>
      <c r="AR56" s="86"/>
      <c r="AS56" s="90">
        <v>0</v>
      </c>
      <c r="AT56" s="91">
        <f t="shared" si="1"/>
        <v>0</v>
      </c>
      <c r="AU56" s="92">
        <f>'05 - SO 110 Náhradní výsadba'!P79</f>
        <v>0</v>
      </c>
      <c r="AV56" s="91">
        <f>'05 - SO 110 Náhradní výsadba'!J30</f>
        <v>0</v>
      </c>
      <c r="AW56" s="91">
        <f>'05 - SO 110 Náhradní výsadba'!J31</f>
        <v>0</v>
      </c>
      <c r="AX56" s="91">
        <f>'05 - SO 110 Náhradní výsadba'!J32</f>
        <v>0</v>
      </c>
      <c r="AY56" s="91">
        <f>'05 - SO 110 Náhradní výsadba'!J33</f>
        <v>0</v>
      </c>
      <c r="AZ56" s="91">
        <f>'05 - SO 110 Náhradní výsadba'!F30</f>
        <v>0</v>
      </c>
      <c r="BA56" s="91">
        <f>'05 - SO 110 Náhradní výsadba'!F31</f>
        <v>0</v>
      </c>
      <c r="BB56" s="91">
        <f>'05 - SO 110 Náhradní výsadba'!F32</f>
        <v>0</v>
      </c>
      <c r="BC56" s="91">
        <f>'05 - SO 110 Náhradní výsadba'!F33</f>
        <v>0</v>
      </c>
      <c r="BD56" s="93">
        <f>'05 - SO 110 Náhradní výsadba'!F34</f>
        <v>0</v>
      </c>
      <c r="BT56" s="94" t="s">
        <v>24</v>
      </c>
      <c r="BV56" s="94" t="s">
        <v>77</v>
      </c>
      <c r="BW56" s="94" t="s">
        <v>96</v>
      </c>
      <c r="BX56" s="94" t="s">
        <v>7</v>
      </c>
      <c r="CL56" s="94" t="s">
        <v>5</v>
      </c>
      <c r="CM56" s="94" t="s">
        <v>84</v>
      </c>
    </row>
    <row r="57" spans="1:91" s="5" customFormat="1" ht="16.5" customHeight="1">
      <c r="A57" s="85" t="s">
        <v>79</v>
      </c>
      <c r="B57" s="86"/>
      <c r="C57" s="87"/>
      <c r="D57" s="353" t="s">
        <v>97</v>
      </c>
      <c r="E57" s="353"/>
      <c r="F57" s="353"/>
      <c r="G57" s="353"/>
      <c r="H57" s="353"/>
      <c r="I57" s="88"/>
      <c r="J57" s="353" t="s">
        <v>98</v>
      </c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1">
        <f>'06 - SO 201 Vyspravení st...'!J27</f>
        <v>0</v>
      </c>
      <c r="AH57" s="352"/>
      <c r="AI57" s="352"/>
      <c r="AJ57" s="352"/>
      <c r="AK57" s="352"/>
      <c r="AL57" s="352"/>
      <c r="AM57" s="352"/>
      <c r="AN57" s="351">
        <f t="shared" si="0"/>
        <v>0</v>
      </c>
      <c r="AO57" s="352"/>
      <c r="AP57" s="352"/>
      <c r="AQ57" s="89" t="s">
        <v>82</v>
      </c>
      <c r="AR57" s="86"/>
      <c r="AS57" s="90">
        <v>0</v>
      </c>
      <c r="AT57" s="91">
        <f t="shared" si="1"/>
        <v>0</v>
      </c>
      <c r="AU57" s="92">
        <f>'06 - SO 201 Vyspravení st...'!P84</f>
        <v>0</v>
      </c>
      <c r="AV57" s="91">
        <f>'06 - SO 201 Vyspravení st...'!J30</f>
        <v>0</v>
      </c>
      <c r="AW57" s="91">
        <f>'06 - SO 201 Vyspravení st...'!J31</f>
        <v>0</v>
      </c>
      <c r="AX57" s="91">
        <f>'06 - SO 201 Vyspravení st...'!J32</f>
        <v>0</v>
      </c>
      <c r="AY57" s="91">
        <f>'06 - SO 201 Vyspravení st...'!J33</f>
        <v>0</v>
      </c>
      <c r="AZ57" s="91">
        <f>'06 - SO 201 Vyspravení st...'!F30</f>
        <v>0</v>
      </c>
      <c r="BA57" s="91">
        <f>'06 - SO 201 Vyspravení st...'!F31</f>
        <v>0</v>
      </c>
      <c r="BB57" s="91">
        <f>'06 - SO 201 Vyspravení st...'!F32</f>
        <v>0</v>
      </c>
      <c r="BC57" s="91">
        <f>'06 - SO 201 Vyspravení st...'!F33</f>
        <v>0</v>
      </c>
      <c r="BD57" s="93">
        <f>'06 - SO 201 Vyspravení st...'!F34</f>
        <v>0</v>
      </c>
      <c r="BT57" s="94" t="s">
        <v>24</v>
      </c>
      <c r="BV57" s="94" t="s">
        <v>77</v>
      </c>
      <c r="BW57" s="94" t="s">
        <v>99</v>
      </c>
      <c r="BX57" s="94" t="s">
        <v>7</v>
      </c>
      <c r="CL57" s="94" t="s">
        <v>5</v>
      </c>
      <c r="CM57" s="94" t="s">
        <v>84</v>
      </c>
    </row>
    <row r="58" spans="1:91" s="5" customFormat="1" ht="16.5" customHeight="1">
      <c r="A58" s="85" t="s">
        <v>79</v>
      </c>
      <c r="B58" s="86"/>
      <c r="C58" s="87"/>
      <c r="D58" s="353" t="s">
        <v>100</v>
      </c>
      <c r="E58" s="353"/>
      <c r="F58" s="353"/>
      <c r="G58" s="353"/>
      <c r="H58" s="353"/>
      <c r="I58" s="88"/>
      <c r="J58" s="353" t="s">
        <v>101</v>
      </c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1">
        <f>'07 - SO 202 Rekonstrukce ...'!J27</f>
        <v>0</v>
      </c>
      <c r="AH58" s="352"/>
      <c r="AI58" s="352"/>
      <c r="AJ58" s="352"/>
      <c r="AK58" s="352"/>
      <c r="AL58" s="352"/>
      <c r="AM58" s="352"/>
      <c r="AN58" s="351">
        <f t="shared" si="0"/>
        <v>0</v>
      </c>
      <c r="AO58" s="352"/>
      <c r="AP58" s="352"/>
      <c r="AQ58" s="89" t="s">
        <v>82</v>
      </c>
      <c r="AR58" s="86"/>
      <c r="AS58" s="90">
        <v>0</v>
      </c>
      <c r="AT58" s="91">
        <f t="shared" si="1"/>
        <v>0</v>
      </c>
      <c r="AU58" s="92">
        <f>'07 - SO 202 Rekonstrukce ...'!P88</f>
        <v>0</v>
      </c>
      <c r="AV58" s="91">
        <f>'07 - SO 202 Rekonstrukce ...'!J30</f>
        <v>0</v>
      </c>
      <c r="AW58" s="91">
        <f>'07 - SO 202 Rekonstrukce ...'!J31</f>
        <v>0</v>
      </c>
      <c r="AX58" s="91">
        <f>'07 - SO 202 Rekonstrukce ...'!J32</f>
        <v>0</v>
      </c>
      <c r="AY58" s="91">
        <f>'07 - SO 202 Rekonstrukce ...'!J33</f>
        <v>0</v>
      </c>
      <c r="AZ58" s="91">
        <f>'07 - SO 202 Rekonstrukce ...'!F30</f>
        <v>0</v>
      </c>
      <c r="BA58" s="91">
        <f>'07 - SO 202 Rekonstrukce ...'!F31</f>
        <v>0</v>
      </c>
      <c r="BB58" s="91">
        <f>'07 - SO 202 Rekonstrukce ...'!F32</f>
        <v>0</v>
      </c>
      <c r="BC58" s="91">
        <f>'07 - SO 202 Rekonstrukce ...'!F33</f>
        <v>0</v>
      </c>
      <c r="BD58" s="93">
        <f>'07 - SO 202 Rekonstrukce ...'!F34</f>
        <v>0</v>
      </c>
      <c r="BT58" s="94" t="s">
        <v>24</v>
      </c>
      <c r="BV58" s="94" t="s">
        <v>77</v>
      </c>
      <c r="BW58" s="94" t="s">
        <v>102</v>
      </c>
      <c r="BX58" s="94" t="s">
        <v>7</v>
      </c>
      <c r="CL58" s="94" t="s">
        <v>5</v>
      </c>
      <c r="CM58" s="94" t="s">
        <v>84</v>
      </c>
    </row>
    <row r="59" spans="1:91" s="5" customFormat="1" ht="16.5" customHeight="1">
      <c r="A59" s="85" t="s">
        <v>79</v>
      </c>
      <c r="B59" s="86"/>
      <c r="C59" s="87"/>
      <c r="D59" s="353" t="s">
        <v>103</v>
      </c>
      <c r="E59" s="353"/>
      <c r="F59" s="353"/>
      <c r="G59" s="353"/>
      <c r="H59" s="353"/>
      <c r="I59" s="88"/>
      <c r="J59" s="353" t="s">
        <v>104</v>
      </c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1">
        <f>'08 - SO 203 Přeložení Mlý...'!J27</f>
        <v>0</v>
      </c>
      <c r="AH59" s="352"/>
      <c r="AI59" s="352"/>
      <c r="AJ59" s="352"/>
      <c r="AK59" s="352"/>
      <c r="AL59" s="352"/>
      <c r="AM59" s="352"/>
      <c r="AN59" s="351">
        <f t="shared" si="0"/>
        <v>0</v>
      </c>
      <c r="AO59" s="352"/>
      <c r="AP59" s="352"/>
      <c r="AQ59" s="89" t="s">
        <v>82</v>
      </c>
      <c r="AR59" s="86"/>
      <c r="AS59" s="90">
        <v>0</v>
      </c>
      <c r="AT59" s="91">
        <f t="shared" si="1"/>
        <v>0</v>
      </c>
      <c r="AU59" s="92">
        <f>'08 - SO 203 Přeložení Mlý...'!P88</f>
        <v>0</v>
      </c>
      <c r="AV59" s="91">
        <f>'08 - SO 203 Přeložení Mlý...'!J30</f>
        <v>0</v>
      </c>
      <c r="AW59" s="91">
        <f>'08 - SO 203 Přeložení Mlý...'!J31</f>
        <v>0</v>
      </c>
      <c r="AX59" s="91">
        <f>'08 - SO 203 Přeložení Mlý...'!J32</f>
        <v>0</v>
      </c>
      <c r="AY59" s="91">
        <f>'08 - SO 203 Přeložení Mlý...'!J33</f>
        <v>0</v>
      </c>
      <c r="AZ59" s="91">
        <f>'08 - SO 203 Přeložení Mlý...'!F30</f>
        <v>0</v>
      </c>
      <c r="BA59" s="91">
        <f>'08 - SO 203 Přeložení Mlý...'!F31</f>
        <v>0</v>
      </c>
      <c r="BB59" s="91">
        <f>'08 - SO 203 Přeložení Mlý...'!F32</f>
        <v>0</v>
      </c>
      <c r="BC59" s="91">
        <f>'08 - SO 203 Přeložení Mlý...'!F33</f>
        <v>0</v>
      </c>
      <c r="BD59" s="93">
        <f>'08 - SO 203 Přeložení Mlý...'!F34</f>
        <v>0</v>
      </c>
      <c r="BT59" s="94" t="s">
        <v>24</v>
      </c>
      <c r="BV59" s="94" t="s">
        <v>77</v>
      </c>
      <c r="BW59" s="94" t="s">
        <v>105</v>
      </c>
      <c r="BX59" s="94" t="s">
        <v>7</v>
      </c>
      <c r="CL59" s="94" t="s">
        <v>5</v>
      </c>
      <c r="CM59" s="94" t="s">
        <v>84</v>
      </c>
    </row>
    <row r="60" spans="1:91" s="5" customFormat="1" ht="31.5" customHeight="1">
      <c r="A60" s="85" t="s">
        <v>79</v>
      </c>
      <c r="B60" s="86"/>
      <c r="C60" s="87"/>
      <c r="D60" s="353" t="s">
        <v>106</v>
      </c>
      <c r="E60" s="353"/>
      <c r="F60" s="353"/>
      <c r="G60" s="353"/>
      <c r="H60" s="353"/>
      <c r="I60" s="88"/>
      <c r="J60" s="353" t="s">
        <v>107</v>
      </c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1">
        <f>'09 - SO 204 Zrušení zatru...'!J27</f>
        <v>0</v>
      </c>
      <c r="AH60" s="352"/>
      <c r="AI60" s="352"/>
      <c r="AJ60" s="352"/>
      <c r="AK60" s="352"/>
      <c r="AL60" s="352"/>
      <c r="AM60" s="352"/>
      <c r="AN60" s="351">
        <f t="shared" si="0"/>
        <v>0</v>
      </c>
      <c r="AO60" s="352"/>
      <c r="AP60" s="352"/>
      <c r="AQ60" s="89" t="s">
        <v>82</v>
      </c>
      <c r="AR60" s="86"/>
      <c r="AS60" s="90">
        <v>0</v>
      </c>
      <c r="AT60" s="91">
        <f t="shared" si="1"/>
        <v>0</v>
      </c>
      <c r="AU60" s="92">
        <f>'09 - SO 204 Zrušení zatru...'!P83</f>
        <v>0</v>
      </c>
      <c r="AV60" s="91">
        <f>'09 - SO 204 Zrušení zatru...'!J30</f>
        <v>0</v>
      </c>
      <c r="AW60" s="91">
        <f>'09 - SO 204 Zrušení zatru...'!J31</f>
        <v>0</v>
      </c>
      <c r="AX60" s="91">
        <f>'09 - SO 204 Zrušení zatru...'!J32</f>
        <v>0</v>
      </c>
      <c r="AY60" s="91">
        <f>'09 - SO 204 Zrušení zatru...'!J33</f>
        <v>0</v>
      </c>
      <c r="AZ60" s="91">
        <f>'09 - SO 204 Zrušení zatru...'!F30</f>
        <v>0</v>
      </c>
      <c r="BA60" s="91">
        <f>'09 - SO 204 Zrušení zatru...'!F31</f>
        <v>0</v>
      </c>
      <c r="BB60" s="91">
        <f>'09 - SO 204 Zrušení zatru...'!F32</f>
        <v>0</v>
      </c>
      <c r="BC60" s="91">
        <f>'09 - SO 204 Zrušení zatru...'!F33</f>
        <v>0</v>
      </c>
      <c r="BD60" s="93">
        <f>'09 - SO 204 Zrušení zatru...'!F34</f>
        <v>0</v>
      </c>
      <c r="BT60" s="94" t="s">
        <v>24</v>
      </c>
      <c r="BV60" s="94" t="s">
        <v>77</v>
      </c>
      <c r="BW60" s="94" t="s">
        <v>108</v>
      </c>
      <c r="BX60" s="94" t="s">
        <v>7</v>
      </c>
      <c r="CL60" s="94" t="s">
        <v>5</v>
      </c>
      <c r="CM60" s="94" t="s">
        <v>84</v>
      </c>
    </row>
    <row r="61" spans="1:91" s="5" customFormat="1" ht="31.5" customHeight="1">
      <c r="A61" s="85" t="s">
        <v>79</v>
      </c>
      <c r="B61" s="86"/>
      <c r="C61" s="87"/>
      <c r="D61" s="353" t="s">
        <v>29</v>
      </c>
      <c r="E61" s="353"/>
      <c r="F61" s="353"/>
      <c r="G61" s="353"/>
      <c r="H61" s="353"/>
      <c r="I61" s="88"/>
      <c r="J61" s="353" t="s">
        <v>109</v>
      </c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1">
        <f>'10 - SO 205 Vyspravení pr...'!J27</f>
        <v>0</v>
      </c>
      <c r="AH61" s="352"/>
      <c r="AI61" s="352"/>
      <c r="AJ61" s="352"/>
      <c r="AK61" s="352"/>
      <c r="AL61" s="352"/>
      <c r="AM61" s="352"/>
      <c r="AN61" s="351">
        <f t="shared" si="0"/>
        <v>0</v>
      </c>
      <c r="AO61" s="352"/>
      <c r="AP61" s="352"/>
      <c r="AQ61" s="89" t="s">
        <v>82</v>
      </c>
      <c r="AR61" s="86"/>
      <c r="AS61" s="90">
        <v>0</v>
      </c>
      <c r="AT61" s="91">
        <f t="shared" si="1"/>
        <v>0</v>
      </c>
      <c r="AU61" s="92">
        <f>'10 - SO 205 Vyspravení pr...'!P81</f>
        <v>0</v>
      </c>
      <c r="AV61" s="91">
        <f>'10 - SO 205 Vyspravení pr...'!J30</f>
        <v>0</v>
      </c>
      <c r="AW61" s="91">
        <f>'10 - SO 205 Vyspravení pr...'!J31</f>
        <v>0</v>
      </c>
      <c r="AX61" s="91">
        <f>'10 - SO 205 Vyspravení pr...'!J32</f>
        <v>0</v>
      </c>
      <c r="AY61" s="91">
        <f>'10 - SO 205 Vyspravení pr...'!J33</f>
        <v>0</v>
      </c>
      <c r="AZ61" s="91">
        <f>'10 - SO 205 Vyspravení pr...'!F30</f>
        <v>0</v>
      </c>
      <c r="BA61" s="91">
        <f>'10 - SO 205 Vyspravení pr...'!F31</f>
        <v>0</v>
      </c>
      <c r="BB61" s="91">
        <f>'10 - SO 205 Vyspravení pr...'!F32</f>
        <v>0</v>
      </c>
      <c r="BC61" s="91">
        <f>'10 - SO 205 Vyspravení pr...'!F33</f>
        <v>0</v>
      </c>
      <c r="BD61" s="93">
        <f>'10 - SO 205 Vyspravení pr...'!F34</f>
        <v>0</v>
      </c>
      <c r="BT61" s="94" t="s">
        <v>24</v>
      </c>
      <c r="BV61" s="94" t="s">
        <v>77</v>
      </c>
      <c r="BW61" s="94" t="s">
        <v>110</v>
      </c>
      <c r="BX61" s="94" t="s">
        <v>7</v>
      </c>
      <c r="CL61" s="94" t="s">
        <v>5</v>
      </c>
      <c r="CM61" s="94" t="s">
        <v>84</v>
      </c>
    </row>
    <row r="62" spans="1:91" s="5" customFormat="1" ht="16.5" customHeight="1">
      <c r="A62" s="85" t="s">
        <v>79</v>
      </c>
      <c r="B62" s="86"/>
      <c r="C62" s="87"/>
      <c r="D62" s="353" t="s">
        <v>111</v>
      </c>
      <c r="E62" s="353"/>
      <c r="F62" s="353"/>
      <c r="G62" s="353"/>
      <c r="H62" s="353"/>
      <c r="I62" s="88"/>
      <c r="J62" s="353" t="s">
        <v>112</v>
      </c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1">
        <f>'11 - SO 301 Rekonstrukce ...'!J27</f>
        <v>0</v>
      </c>
      <c r="AH62" s="352"/>
      <c r="AI62" s="352"/>
      <c r="AJ62" s="352"/>
      <c r="AK62" s="352"/>
      <c r="AL62" s="352"/>
      <c r="AM62" s="352"/>
      <c r="AN62" s="351">
        <f t="shared" si="0"/>
        <v>0</v>
      </c>
      <c r="AO62" s="352"/>
      <c r="AP62" s="352"/>
      <c r="AQ62" s="89" t="s">
        <v>82</v>
      </c>
      <c r="AR62" s="86"/>
      <c r="AS62" s="90">
        <v>0</v>
      </c>
      <c r="AT62" s="91">
        <f t="shared" si="1"/>
        <v>0</v>
      </c>
      <c r="AU62" s="92">
        <f>'11 - SO 301 Rekonstrukce ...'!P89</f>
        <v>0</v>
      </c>
      <c r="AV62" s="91">
        <f>'11 - SO 301 Rekonstrukce ...'!J30</f>
        <v>0</v>
      </c>
      <c r="AW62" s="91">
        <f>'11 - SO 301 Rekonstrukce ...'!J31</f>
        <v>0</v>
      </c>
      <c r="AX62" s="91">
        <f>'11 - SO 301 Rekonstrukce ...'!J32</f>
        <v>0</v>
      </c>
      <c r="AY62" s="91">
        <f>'11 - SO 301 Rekonstrukce ...'!J33</f>
        <v>0</v>
      </c>
      <c r="AZ62" s="91">
        <f>'11 - SO 301 Rekonstrukce ...'!F30</f>
        <v>0</v>
      </c>
      <c r="BA62" s="91">
        <f>'11 - SO 301 Rekonstrukce ...'!F31</f>
        <v>0</v>
      </c>
      <c r="BB62" s="91">
        <f>'11 - SO 301 Rekonstrukce ...'!F32</f>
        <v>0</v>
      </c>
      <c r="BC62" s="91">
        <f>'11 - SO 301 Rekonstrukce ...'!F33</f>
        <v>0</v>
      </c>
      <c r="BD62" s="93">
        <f>'11 - SO 301 Rekonstrukce ...'!F34</f>
        <v>0</v>
      </c>
      <c r="BT62" s="94" t="s">
        <v>24</v>
      </c>
      <c r="BV62" s="94" t="s">
        <v>77</v>
      </c>
      <c r="BW62" s="94" t="s">
        <v>113</v>
      </c>
      <c r="BX62" s="94" t="s">
        <v>7</v>
      </c>
      <c r="CL62" s="94" t="s">
        <v>5</v>
      </c>
      <c r="CM62" s="94" t="s">
        <v>84</v>
      </c>
    </row>
    <row r="63" spans="1:91" s="5" customFormat="1" ht="16.5" customHeight="1">
      <c r="A63" s="85" t="s">
        <v>79</v>
      </c>
      <c r="B63" s="86"/>
      <c r="C63" s="87"/>
      <c r="D63" s="353" t="s">
        <v>114</v>
      </c>
      <c r="E63" s="353"/>
      <c r="F63" s="353"/>
      <c r="G63" s="353"/>
      <c r="H63" s="353"/>
      <c r="I63" s="88"/>
      <c r="J63" s="353" t="s">
        <v>115</v>
      </c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1">
        <f>'12 - SO 302 Tůň č.1 km 1,799'!J27</f>
        <v>0</v>
      </c>
      <c r="AH63" s="352"/>
      <c r="AI63" s="352"/>
      <c r="AJ63" s="352"/>
      <c r="AK63" s="352"/>
      <c r="AL63" s="352"/>
      <c r="AM63" s="352"/>
      <c r="AN63" s="351">
        <f t="shared" si="0"/>
        <v>0</v>
      </c>
      <c r="AO63" s="352"/>
      <c r="AP63" s="352"/>
      <c r="AQ63" s="89" t="s">
        <v>82</v>
      </c>
      <c r="AR63" s="86"/>
      <c r="AS63" s="90">
        <v>0</v>
      </c>
      <c r="AT63" s="91">
        <f t="shared" si="1"/>
        <v>0</v>
      </c>
      <c r="AU63" s="92">
        <f>'12 - SO 302 Tůň č.1 km 1,799'!P80</f>
        <v>0</v>
      </c>
      <c r="AV63" s="91">
        <f>'12 - SO 302 Tůň č.1 km 1,799'!J30</f>
        <v>0</v>
      </c>
      <c r="AW63" s="91">
        <f>'12 - SO 302 Tůň č.1 km 1,799'!J31</f>
        <v>0</v>
      </c>
      <c r="AX63" s="91">
        <f>'12 - SO 302 Tůň č.1 km 1,799'!J32</f>
        <v>0</v>
      </c>
      <c r="AY63" s="91">
        <f>'12 - SO 302 Tůň č.1 km 1,799'!J33</f>
        <v>0</v>
      </c>
      <c r="AZ63" s="91">
        <f>'12 - SO 302 Tůň č.1 km 1,799'!F30</f>
        <v>0</v>
      </c>
      <c r="BA63" s="91">
        <f>'12 - SO 302 Tůň č.1 km 1,799'!F31</f>
        <v>0</v>
      </c>
      <c r="BB63" s="91">
        <f>'12 - SO 302 Tůň č.1 km 1,799'!F32</f>
        <v>0</v>
      </c>
      <c r="BC63" s="91">
        <f>'12 - SO 302 Tůň č.1 km 1,799'!F33</f>
        <v>0</v>
      </c>
      <c r="BD63" s="93">
        <f>'12 - SO 302 Tůň č.1 km 1,799'!F34</f>
        <v>0</v>
      </c>
      <c r="BT63" s="94" t="s">
        <v>24</v>
      </c>
      <c r="BV63" s="94" t="s">
        <v>77</v>
      </c>
      <c r="BW63" s="94" t="s">
        <v>116</v>
      </c>
      <c r="BX63" s="94" t="s">
        <v>7</v>
      </c>
      <c r="CL63" s="94" t="s">
        <v>5</v>
      </c>
      <c r="CM63" s="94" t="s">
        <v>84</v>
      </c>
    </row>
    <row r="64" spans="1:91" s="5" customFormat="1" ht="16.5" customHeight="1">
      <c r="A64" s="85" t="s">
        <v>79</v>
      </c>
      <c r="B64" s="86"/>
      <c r="C64" s="87"/>
      <c r="D64" s="353" t="s">
        <v>117</v>
      </c>
      <c r="E64" s="353"/>
      <c r="F64" s="353"/>
      <c r="G64" s="353"/>
      <c r="H64" s="353"/>
      <c r="I64" s="88"/>
      <c r="J64" s="353" t="s">
        <v>118</v>
      </c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1">
        <f>'13 - SO 303 Tůň č.2 km 1,502'!J27</f>
        <v>0</v>
      </c>
      <c r="AH64" s="352"/>
      <c r="AI64" s="352"/>
      <c r="AJ64" s="352"/>
      <c r="AK64" s="352"/>
      <c r="AL64" s="352"/>
      <c r="AM64" s="352"/>
      <c r="AN64" s="351">
        <f t="shared" si="0"/>
        <v>0</v>
      </c>
      <c r="AO64" s="352"/>
      <c r="AP64" s="352"/>
      <c r="AQ64" s="89" t="s">
        <v>82</v>
      </c>
      <c r="AR64" s="86"/>
      <c r="AS64" s="90">
        <v>0</v>
      </c>
      <c r="AT64" s="91">
        <f t="shared" si="1"/>
        <v>0</v>
      </c>
      <c r="AU64" s="92">
        <f>'13 - SO 303 Tůň č.2 km 1,502'!P80</f>
        <v>0</v>
      </c>
      <c r="AV64" s="91">
        <f>'13 - SO 303 Tůň č.2 km 1,502'!J30</f>
        <v>0</v>
      </c>
      <c r="AW64" s="91">
        <f>'13 - SO 303 Tůň č.2 km 1,502'!J31</f>
        <v>0</v>
      </c>
      <c r="AX64" s="91">
        <f>'13 - SO 303 Tůň č.2 km 1,502'!J32</f>
        <v>0</v>
      </c>
      <c r="AY64" s="91">
        <f>'13 - SO 303 Tůň č.2 km 1,502'!J33</f>
        <v>0</v>
      </c>
      <c r="AZ64" s="91">
        <f>'13 - SO 303 Tůň č.2 km 1,502'!F30</f>
        <v>0</v>
      </c>
      <c r="BA64" s="91">
        <f>'13 - SO 303 Tůň č.2 km 1,502'!F31</f>
        <v>0</v>
      </c>
      <c r="BB64" s="91">
        <f>'13 - SO 303 Tůň č.2 km 1,502'!F32</f>
        <v>0</v>
      </c>
      <c r="BC64" s="91">
        <f>'13 - SO 303 Tůň č.2 km 1,502'!F33</f>
        <v>0</v>
      </c>
      <c r="BD64" s="93">
        <f>'13 - SO 303 Tůň č.2 km 1,502'!F34</f>
        <v>0</v>
      </c>
      <c r="BT64" s="94" t="s">
        <v>24</v>
      </c>
      <c r="BV64" s="94" t="s">
        <v>77</v>
      </c>
      <c r="BW64" s="94" t="s">
        <v>119</v>
      </c>
      <c r="BX64" s="94" t="s">
        <v>7</v>
      </c>
      <c r="CL64" s="94" t="s">
        <v>5</v>
      </c>
      <c r="CM64" s="94" t="s">
        <v>84</v>
      </c>
    </row>
    <row r="65" spans="1:91" s="5" customFormat="1" ht="16.5" customHeight="1">
      <c r="A65" s="85" t="s">
        <v>79</v>
      </c>
      <c r="B65" s="86"/>
      <c r="C65" s="87"/>
      <c r="D65" s="353" t="s">
        <v>120</v>
      </c>
      <c r="E65" s="353"/>
      <c r="F65" s="353"/>
      <c r="G65" s="353"/>
      <c r="H65" s="353"/>
      <c r="I65" s="88"/>
      <c r="J65" s="353" t="s">
        <v>121</v>
      </c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1">
        <f>'14 - SO 305 Tůň č.3 km 1,263'!J27</f>
        <v>0</v>
      </c>
      <c r="AH65" s="352"/>
      <c r="AI65" s="352"/>
      <c r="AJ65" s="352"/>
      <c r="AK65" s="352"/>
      <c r="AL65" s="352"/>
      <c r="AM65" s="352"/>
      <c r="AN65" s="351">
        <f t="shared" si="0"/>
        <v>0</v>
      </c>
      <c r="AO65" s="352"/>
      <c r="AP65" s="352"/>
      <c r="AQ65" s="89" t="s">
        <v>82</v>
      </c>
      <c r="AR65" s="86"/>
      <c r="AS65" s="90">
        <v>0</v>
      </c>
      <c r="AT65" s="91">
        <f t="shared" si="1"/>
        <v>0</v>
      </c>
      <c r="AU65" s="92">
        <f>'14 - SO 305 Tůň č.3 km 1,263'!P80</f>
        <v>0</v>
      </c>
      <c r="AV65" s="91">
        <f>'14 - SO 305 Tůň č.3 km 1,263'!J30</f>
        <v>0</v>
      </c>
      <c r="AW65" s="91">
        <f>'14 - SO 305 Tůň č.3 km 1,263'!J31</f>
        <v>0</v>
      </c>
      <c r="AX65" s="91">
        <f>'14 - SO 305 Tůň č.3 km 1,263'!J32</f>
        <v>0</v>
      </c>
      <c r="AY65" s="91">
        <f>'14 - SO 305 Tůň č.3 km 1,263'!J33</f>
        <v>0</v>
      </c>
      <c r="AZ65" s="91">
        <f>'14 - SO 305 Tůň č.3 km 1,263'!F30</f>
        <v>0</v>
      </c>
      <c r="BA65" s="91">
        <f>'14 - SO 305 Tůň č.3 km 1,263'!F31</f>
        <v>0</v>
      </c>
      <c r="BB65" s="91">
        <f>'14 - SO 305 Tůň č.3 km 1,263'!F32</f>
        <v>0</v>
      </c>
      <c r="BC65" s="91">
        <f>'14 - SO 305 Tůň č.3 km 1,263'!F33</f>
        <v>0</v>
      </c>
      <c r="BD65" s="93">
        <f>'14 - SO 305 Tůň č.3 km 1,263'!F34</f>
        <v>0</v>
      </c>
      <c r="BT65" s="94" t="s">
        <v>24</v>
      </c>
      <c r="BV65" s="94" t="s">
        <v>77</v>
      </c>
      <c r="BW65" s="94" t="s">
        <v>122</v>
      </c>
      <c r="BX65" s="94" t="s">
        <v>7</v>
      </c>
      <c r="CL65" s="94" t="s">
        <v>5</v>
      </c>
      <c r="CM65" s="94" t="s">
        <v>84</v>
      </c>
    </row>
    <row r="66" spans="1:91" s="5" customFormat="1" ht="16.5" customHeight="1">
      <c r="A66" s="85" t="s">
        <v>79</v>
      </c>
      <c r="B66" s="86"/>
      <c r="C66" s="87"/>
      <c r="D66" s="353" t="s">
        <v>11</v>
      </c>
      <c r="E66" s="353"/>
      <c r="F66" s="353"/>
      <c r="G66" s="353"/>
      <c r="H66" s="353"/>
      <c r="I66" s="88"/>
      <c r="J66" s="353" t="s">
        <v>123</v>
      </c>
      <c r="K66" s="353"/>
      <c r="L66" s="353"/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1">
        <f>'15 - SO 306 Rekonstrukce ...'!J27</f>
        <v>0</v>
      </c>
      <c r="AH66" s="352"/>
      <c r="AI66" s="352"/>
      <c r="AJ66" s="352"/>
      <c r="AK66" s="352"/>
      <c r="AL66" s="352"/>
      <c r="AM66" s="352"/>
      <c r="AN66" s="351">
        <f t="shared" si="0"/>
        <v>0</v>
      </c>
      <c r="AO66" s="352"/>
      <c r="AP66" s="352"/>
      <c r="AQ66" s="89" t="s">
        <v>82</v>
      </c>
      <c r="AR66" s="86"/>
      <c r="AS66" s="90">
        <v>0</v>
      </c>
      <c r="AT66" s="91">
        <f t="shared" si="1"/>
        <v>0</v>
      </c>
      <c r="AU66" s="92">
        <f>'15 - SO 306 Rekonstrukce ...'!P89</f>
        <v>0</v>
      </c>
      <c r="AV66" s="91">
        <f>'15 - SO 306 Rekonstrukce ...'!J30</f>
        <v>0</v>
      </c>
      <c r="AW66" s="91">
        <f>'15 - SO 306 Rekonstrukce ...'!J31</f>
        <v>0</v>
      </c>
      <c r="AX66" s="91">
        <f>'15 - SO 306 Rekonstrukce ...'!J32</f>
        <v>0</v>
      </c>
      <c r="AY66" s="91">
        <f>'15 - SO 306 Rekonstrukce ...'!J33</f>
        <v>0</v>
      </c>
      <c r="AZ66" s="91">
        <f>'15 - SO 306 Rekonstrukce ...'!F30</f>
        <v>0</v>
      </c>
      <c r="BA66" s="91">
        <f>'15 - SO 306 Rekonstrukce ...'!F31</f>
        <v>0</v>
      </c>
      <c r="BB66" s="91">
        <f>'15 - SO 306 Rekonstrukce ...'!F32</f>
        <v>0</v>
      </c>
      <c r="BC66" s="91">
        <f>'15 - SO 306 Rekonstrukce ...'!F33</f>
        <v>0</v>
      </c>
      <c r="BD66" s="93">
        <f>'15 - SO 306 Rekonstrukce ...'!F34</f>
        <v>0</v>
      </c>
      <c r="BT66" s="94" t="s">
        <v>24</v>
      </c>
      <c r="BV66" s="94" t="s">
        <v>77</v>
      </c>
      <c r="BW66" s="94" t="s">
        <v>124</v>
      </c>
      <c r="BX66" s="94" t="s">
        <v>7</v>
      </c>
      <c r="CL66" s="94" t="s">
        <v>5</v>
      </c>
      <c r="CM66" s="94" t="s">
        <v>84</v>
      </c>
    </row>
    <row r="67" spans="1:91" s="5" customFormat="1" ht="31.5" customHeight="1">
      <c r="A67" s="85" t="s">
        <v>79</v>
      </c>
      <c r="B67" s="86"/>
      <c r="C67" s="87"/>
      <c r="D67" s="353" t="s">
        <v>125</v>
      </c>
      <c r="E67" s="353"/>
      <c r="F67" s="353"/>
      <c r="G67" s="353"/>
      <c r="H67" s="353"/>
      <c r="I67" s="88"/>
      <c r="J67" s="353" t="s">
        <v>126</v>
      </c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1">
        <f>'16 - SO 307 Vyspravení pr...'!J27</f>
        <v>0</v>
      </c>
      <c r="AH67" s="352"/>
      <c r="AI67" s="352"/>
      <c r="AJ67" s="352"/>
      <c r="AK67" s="352"/>
      <c r="AL67" s="352"/>
      <c r="AM67" s="352"/>
      <c r="AN67" s="351">
        <f t="shared" si="0"/>
        <v>0</v>
      </c>
      <c r="AO67" s="352"/>
      <c r="AP67" s="352"/>
      <c r="AQ67" s="89" t="s">
        <v>82</v>
      </c>
      <c r="AR67" s="86"/>
      <c r="AS67" s="90">
        <v>0</v>
      </c>
      <c r="AT67" s="91">
        <f t="shared" si="1"/>
        <v>0</v>
      </c>
      <c r="AU67" s="92">
        <f>'16 - SO 307 Vyspravení pr...'!P82</f>
        <v>0</v>
      </c>
      <c r="AV67" s="91">
        <f>'16 - SO 307 Vyspravení pr...'!J30</f>
        <v>0</v>
      </c>
      <c r="AW67" s="91">
        <f>'16 - SO 307 Vyspravení pr...'!J31</f>
        <v>0</v>
      </c>
      <c r="AX67" s="91">
        <f>'16 - SO 307 Vyspravení pr...'!J32</f>
        <v>0</v>
      </c>
      <c r="AY67" s="91">
        <f>'16 - SO 307 Vyspravení pr...'!J33</f>
        <v>0</v>
      </c>
      <c r="AZ67" s="91">
        <f>'16 - SO 307 Vyspravení pr...'!F30</f>
        <v>0</v>
      </c>
      <c r="BA67" s="91">
        <f>'16 - SO 307 Vyspravení pr...'!F31</f>
        <v>0</v>
      </c>
      <c r="BB67" s="91">
        <f>'16 - SO 307 Vyspravení pr...'!F32</f>
        <v>0</v>
      </c>
      <c r="BC67" s="91">
        <f>'16 - SO 307 Vyspravení pr...'!F33</f>
        <v>0</v>
      </c>
      <c r="BD67" s="93">
        <f>'16 - SO 307 Vyspravení pr...'!F34</f>
        <v>0</v>
      </c>
      <c r="BT67" s="94" t="s">
        <v>24</v>
      </c>
      <c r="BV67" s="94" t="s">
        <v>77</v>
      </c>
      <c r="BW67" s="94" t="s">
        <v>127</v>
      </c>
      <c r="BX67" s="94" t="s">
        <v>7</v>
      </c>
      <c r="CL67" s="94" t="s">
        <v>5</v>
      </c>
      <c r="CM67" s="94" t="s">
        <v>84</v>
      </c>
    </row>
    <row r="68" spans="1:91" s="5" customFormat="1" ht="31.5" customHeight="1">
      <c r="A68" s="85" t="s">
        <v>79</v>
      </c>
      <c r="B68" s="86"/>
      <c r="C68" s="87"/>
      <c r="D68" s="353" t="s">
        <v>128</v>
      </c>
      <c r="E68" s="353"/>
      <c r="F68" s="353"/>
      <c r="G68" s="353"/>
      <c r="H68" s="353"/>
      <c r="I68" s="88"/>
      <c r="J68" s="353" t="s">
        <v>129</v>
      </c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1">
        <f>'17 - SO 308 Odtěžení sedi...'!J27</f>
        <v>0</v>
      </c>
      <c r="AH68" s="352"/>
      <c r="AI68" s="352"/>
      <c r="AJ68" s="352"/>
      <c r="AK68" s="352"/>
      <c r="AL68" s="352"/>
      <c r="AM68" s="352"/>
      <c r="AN68" s="351">
        <f t="shared" si="0"/>
        <v>0</v>
      </c>
      <c r="AO68" s="352"/>
      <c r="AP68" s="352"/>
      <c r="AQ68" s="89" t="s">
        <v>82</v>
      </c>
      <c r="AR68" s="86"/>
      <c r="AS68" s="90">
        <v>0</v>
      </c>
      <c r="AT68" s="91">
        <f t="shared" si="1"/>
        <v>0</v>
      </c>
      <c r="AU68" s="92">
        <f>'17 - SO 308 Odtěžení sedi...'!P80</f>
        <v>0</v>
      </c>
      <c r="AV68" s="91">
        <f>'17 - SO 308 Odtěžení sedi...'!J30</f>
        <v>0</v>
      </c>
      <c r="AW68" s="91">
        <f>'17 - SO 308 Odtěžení sedi...'!J31</f>
        <v>0</v>
      </c>
      <c r="AX68" s="91">
        <f>'17 - SO 308 Odtěžení sedi...'!J32</f>
        <v>0</v>
      </c>
      <c r="AY68" s="91">
        <f>'17 - SO 308 Odtěžení sedi...'!J33</f>
        <v>0</v>
      </c>
      <c r="AZ68" s="91">
        <f>'17 - SO 308 Odtěžení sedi...'!F30</f>
        <v>0</v>
      </c>
      <c r="BA68" s="91">
        <f>'17 - SO 308 Odtěžení sedi...'!F31</f>
        <v>0</v>
      </c>
      <c r="BB68" s="91">
        <f>'17 - SO 308 Odtěžení sedi...'!F32</f>
        <v>0</v>
      </c>
      <c r="BC68" s="91">
        <f>'17 - SO 308 Odtěžení sedi...'!F33</f>
        <v>0</v>
      </c>
      <c r="BD68" s="93">
        <f>'17 - SO 308 Odtěžení sedi...'!F34</f>
        <v>0</v>
      </c>
      <c r="BT68" s="94" t="s">
        <v>24</v>
      </c>
      <c r="BV68" s="94" t="s">
        <v>77</v>
      </c>
      <c r="BW68" s="94" t="s">
        <v>130</v>
      </c>
      <c r="BX68" s="94" t="s">
        <v>7</v>
      </c>
      <c r="CL68" s="94" t="s">
        <v>5</v>
      </c>
      <c r="CM68" s="94" t="s">
        <v>84</v>
      </c>
    </row>
    <row r="69" spans="1:91" s="5" customFormat="1" ht="16.5" customHeight="1">
      <c r="A69" s="85" t="s">
        <v>79</v>
      </c>
      <c r="B69" s="86"/>
      <c r="C69" s="87"/>
      <c r="D69" s="353" t="s">
        <v>131</v>
      </c>
      <c r="E69" s="353"/>
      <c r="F69" s="353"/>
      <c r="G69" s="353"/>
      <c r="H69" s="353"/>
      <c r="I69" s="88"/>
      <c r="J69" s="353" t="s">
        <v>132</v>
      </c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3"/>
      <c r="AF69" s="353"/>
      <c r="AG69" s="351">
        <f>'18 - Ostatní a vedlejší n...'!J27</f>
        <v>0</v>
      </c>
      <c r="AH69" s="352"/>
      <c r="AI69" s="352"/>
      <c r="AJ69" s="352"/>
      <c r="AK69" s="352"/>
      <c r="AL69" s="352"/>
      <c r="AM69" s="352"/>
      <c r="AN69" s="351">
        <f t="shared" si="0"/>
        <v>0</v>
      </c>
      <c r="AO69" s="352"/>
      <c r="AP69" s="352"/>
      <c r="AQ69" s="89" t="s">
        <v>133</v>
      </c>
      <c r="AR69" s="86"/>
      <c r="AS69" s="95">
        <v>0</v>
      </c>
      <c r="AT69" s="96">
        <f t="shared" si="1"/>
        <v>0</v>
      </c>
      <c r="AU69" s="97">
        <f>'18 - Ostatní a vedlejší n...'!P81</f>
        <v>0</v>
      </c>
      <c r="AV69" s="96">
        <f>'18 - Ostatní a vedlejší n...'!J30</f>
        <v>0</v>
      </c>
      <c r="AW69" s="96">
        <f>'18 - Ostatní a vedlejší n...'!J31</f>
        <v>0</v>
      </c>
      <c r="AX69" s="96">
        <f>'18 - Ostatní a vedlejší n...'!J32</f>
        <v>0</v>
      </c>
      <c r="AY69" s="96">
        <f>'18 - Ostatní a vedlejší n...'!J33</f>
        <v>0</v>
      </c>
      <c r="AZ69" s="96">
        <f>'18 - Ostatní a vedlejší n...'!F30</f>
        <v>0</v>
      </c>
      <c r="BA69" s="96">
        <f>'18 - Ostatní a vedlejší n...'!F31</f>
        <v>0</v>
      </c>
      <c r="BB69" s="96">
        <f>'18 - Ostatní a vedlejší n...'!F32</f>
        <v>0</v>
      </c>
      <c r="BC69" s="96">
        <f>'18 - Ostatní a vedlejší n...'!F33</f>
        <v>0</v>
      </c>
      <c r="BD69" s="98">
        <f>'18 - Ostatní a vedlejší n...'!F34</f>
        <v>0</v>
      </c>
      <c r="BT69" s="94" t="s">
        <v>24</v>
      </c>
      <c r="BV69" s="94" t="s">
        <v>77</v>
      </c>
      <c r="BW69" s="94" t="s">
        <v>134</v>
      </c>
      <c r="BX69" s="94" t="s">
        <v>7</v>
      </c>
      <c r="CL69" s="94" t="s">
        <v>5</v>
      </c>
      <c r="CM69" s="94" t="s">
        <v>84</v>
      </c>
    </row>
    <row r="70" spans="1:91" s="1" customFormat="1" ht="30" customHeight="1">
      <c r="B70" s="41"/>
      <c r="AR70" s="41"/>
    </row>
    <row r="71" spans="1:91" s="1" customFormat="1" ht="6.9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41"/>
    </row>
  </sheetData>
  <mergeCells count="109">
    <mergeCell ref="AG51:AM51"/>
    <mergeCell ref="AN51:AP51"/>
    <mergeCell ref="AR2:BE2"/>
    <mergeCell ref="AN67:AP67"/>
    <mergeCell ref="AG67:AM67"/>
    <mergeCell ref="D67:H67"/>
    <mergeCell ref="J67:AF67"/>
    <mergeCell ref="AN68:AP68"/>
    <mergeCell ref="AG68:AM68"/>
    <mergeCell ref="D68:H68"/>
    <mergeCell ref="J68:AF68"/>
    <mergeCell ref="AN69:AP69"/>
    <mergeCell ref="AG69:AM69"/>
    <mergeCell ref="D69:H69"/>
    <mergeCell ref="J69:AF69"/>
    <mergeCell ref="AN64:AP64"/>
    <mergeCell ref="AG64:AM64"/>
    <mergeCell ref="D64:H64"/>
    <mergeCell ref="J64:AF64"/>
    <mergeCell ref="AN65:AP65"/>
    <mergeCell ref="AG65:AM65"/>
    <mergeCell ref="D65:H65"/>
    <mergeCell ref="J65:AF65"/>
    <mergeCell ref="AN66:AP66"/>
    <mergeCell ref="AG66:AM66"/>
    <mergeCell ref="D66:H66"/>
    <mergeCell ref="J66:AF66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01 - SO 105 Příkop z &quot;ods...'!C2" display="/"/>
    <hyperlink ref="A53" location="'02 - SO 106 Lávka pro pěš...'!C2" display="/"/>
    <hyperlink ref="A54" location="'03 - SO 107 Lávka pro pěš...'!C2" display="/"/>
    <hyperlink ref="A55" location="'04 - SO 108 Vodní nádrž'!C2" display="/"/>
    <hyperlink ref="A56" location="'05 - SO 110 Náhradní výsadba'!C2" display="/"/>
    <hyperlink ref="A57" location="'06 - SO 201 Vyspravení st...'!C2" display="/"/>
    <hyperlink ref="A58" location="'07 - SO 202 Rekonstrukce ...'!C2" display="/"/>
    <hyperlink ref="A59" location="'08 - SO 203 Přeložení Mlý...'!C2" display="/"/>
    <hyperlink ref="A60" location="'09 - SO 204 Zrušení zatru...'!C2" display="/"/>
    <hyperlink ref="A61" location="'10 - SO 205 Vyspravení pr...'!C2" display="/"/>
    <hyperlink ref="A62" location="'11 - SO 301 Rekonstrukce ...'!C2" display="/"/>
    <hyperlink ref="A63" location="'12 - SO 302 Tůň č.1 km 1,799'!C2" display="/"/>
    <hyperlink ref="A64" location="'13 - SO 303 Tůň č.2 km 1,502'!C2" display="/"/>
    <hyperlink ref="A65" location="'14 - SO 305 Tůň č.3 km 1,263'!C2" display="/"/>
    <hyperlink ref="A66" location="'15 - SO 306 Rekonstrukce ...'!C2" display="/"/>
    <hyperlink ref="A67" location="'16 - SO 307 Vyspravení pr...'!C2" display="/"/>
    <hyperlink ref="A68" location="'17 - SO 308 Odtěžení sedi...'!C2" display="/"/>
    <hyperlink ref="A69" location="'18 - Ostatní a vedlejší n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108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1147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ROUND(J83,2)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ROUND(SUM(BE83:BE205), 2)</f>
        <v>0</v>
      </c>
      <c r="G30" s="42"/>
      <c r="H30" s="42"/>
      <c r="I30" s="119">
        <v>0.21</v>
      </c>
      <c r="J30" s="118">
        <f>ROUND(ROUND((SUM(BE83:BE205)),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ROUND(SUM(BF83:BF205), 2)</f>
        <v>0</v>
      </c>
      <c r="G31" s="42"/>
      <c r="H31" s="42"/>
      <c r="I31" s="119">
        <v>0.15</v>
      </c>
      <c r="J31" s="118">
        <f>ROUND(ROUND((SUM(BF83:BF205)),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ROUND(SUM(BG83:BG205),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ROUND(SUM(BH83:BH205),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ROUND(SUM(BI83:BI205),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09 - SO 204 Zrušení zatrubnění Mlýnského náhonu (u hřiště)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J83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J84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J85</f>
        <v>0</v>
      </c>
      <c r="K58" s="148"/>
    </row>
    <row r="59" spans="2:47" s="8" customFormat="1" ht="19.899999999999999" customHeight="1">
      <c r="B59" s="142"/>
      <c r="C59" s="143"/>
      <c r="D59" s="144" t="s">
        <v>444</v>
      </c>
      <c r="E59" s="145"/>
      <c r="F59" s="145"/>
      <c r="G59" s="145"/>
      <c r="H59" s="145"/>
      <c r="I59" s="146"/>
      <c r="J59" s="147">
        <f>J166</f>
        <v>0</v>
      </c>
      <c r="K59" s="148"/>
    </row>
    <row r="60" spans="2:47" s="8" customFormat="1" ht="19.899999999999999" customHeight="1">
      <c r="B60" s="142"/>
      <c r="C60" s="143"/>
      <c r="D60" s="144" t="s">
        <v>150</v>
      </c>
      <c r="E60" s="145"/>
      <c r="F60" s="145"/>
      <c r="G60" s="145"/>
      <c r="H60" s="145"/>
      <c r="I60" s="146"/>
      <c r="J60" s="147">
        <f>J175</f>
        <v>0</v>
      </c>
      <c r="K60" s="148"/>
    </row>
    <row r="61" spans="2:47" s="8" customFormat="1" ht="19.899999999999999" customHeight="1">
      <c r="B61" s="142"/>
      <c r="C61" s="143"/>
      <c r="D61" s="144" t="s">
        <v>151</v>
      </c>
      <c r="E61" s="145"/>
      <c r="F61" s="145"/>
      <c r="G61" s="145"/>
      <c r="H61" s="145"/>
      <c r="I61" s="146"/>
      <c r="J61" s="147">
        <f>J182</f>
        <v>0</v>
      </c>
      <c r="K61" s="148"/>
    </row>
    <row r="62" spans="2:47" s="8" customFormat="1" ht="19.899999999999999" customHeight="1">
      <c r="B62" s="142"/>
      <c r="C62" s="143"/>
      <c r="D62" s="144" t="s">
        <v>152</v>
      </c>
      <c r="E62" s="145"/>
      <c r="F62" s="145"/>
      <c r="G62" s="145"/>
      <c r="H62" s="145"/>
      <c r="I62" s="146"/>
      <c r="J62" s="147">
        <f>J198</f>
        <v>0</v>
      </c>
      <c r="K62" s="148"/>
    </row>
    <row r="63" spans="2:47" s="8" customFormat="1" ht="19.899999999999999" customHeight="1">
      <c r="B63" s="142"/>
      <c r="C63" s="143"/>
      <c r="D63" s="144" t="s">
        <v>154</v>
      </c>
      <c r="E63" s="145"/>
      <c r="F63" s="145"/>
      <c r="G63" s="145"/>
      <c r="H63" s="145"/>
      <c r="I63" s="146"/>
      <c r="J63" s="147">
        <f>J203</f>
        <v>0</v>
      </c>
      <c r="K63" s="148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06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27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28"/>
      <c r="J69" s="60"/>
      <c r="K69" s="60"/>
      <c r="L69" s="41"/>
    </row>
    <row r="70" spans="2:12" s="1" customFormat="1" ht="36.950000000000003" customHeight="1">
      <c r="B70" s="41"/>
      <c r="C70" s="61" t="s">
        <v>155</v>
      </c>
      <c r="L70" s="41"/>
    </row>
    <row r="71" spans="2:12" s="1" customFormat="1" ht="6.95" customHeight="1">
      <c r="B71" s="41"/>
      <c r="L71" s="41"/>
    </row>
    <row r="72" spans="2:12" s="1" customFormat="1" ht="14.45" customHeight="1">
      <c r="B72" s="41"/>
      <c r="C72" s="63" t="s">
        <v>19</v>
      </c>
      <c r="L72" s="41"/>
    </row>
    <row r="73" spans="2:12" s="1" customFormat="1" ht="16.5" customHeight="1">
      <c r="B73" s="41"/>
      <c r="E73" s="363" t="str">
        <f>E7</f>
        <v>Revitalizace Mlýnského náhonu Proskovice</v>
      </c>
      <c r="F73" s="364"/>
      <c r="G73" s="364"/>
      <c r="H73" s="364"/>
      <c r="L73" s="41"/>
    </row>
    <row r="74" spans="2:12" s="1" customFormat="1" ht="14.45" customHeight="1">
      <c r="B74" s="41"/>
      <c r="C74" s="63" t="s">
        <v>141</v>
      </c>
      <c r="L74" s="41"/>
    </row>
    <row r="75" spans="2:12" s="1" customFormat="1" ht="17.25" customHeight="1">
      <c r="B75" s="41"/>
      <c r="E75" s="339" t="str">
        <f>E9</f>
        <v>09 - SO 204 Zrušení zatrubnění Mlýnského náhonu (u hřiště)</v>
      </c>
      <c r="F75" s="365"/>
      <c r="G75" s="365"/>
      <c r="H75" s="365"/>
      <c r="L75" s="41"/>
    </row>
    <row r="76" spans="2:12" s="1" customFormat="1" ht="6.95" customHeight="1">
      <c r="B76" s="41"/>
      <c r="L76" s="41"/>
    </row>
    <row r="77" spans="2:12" s="1" customFormat="1" ht="18" customHeight="1">
      <c r="B77" s="41"/>
      <c r="C77" s="63" t="s">
        <v>25</v>
      </c>
      <c r="F77" s="149" t="str">
        <f>F12</f>
        <v xml:space="preserve"> </v>
      </c>
      <c r="I77" s="150" t="s">
        <v>27</v>
      </c>
      <c r="J77" s="67" t="str">
        <f>IF(J12="","",J12)</f>
        <v>12. 11. 2015</v>
      </c>
      <c r="L77" s="41"/>
    </row>
    <row r="78" spans="2:12" s="1" customFormat="1" ht="6.95" customHeight="1">
      <c r="B78" s="41"/>
      <c r="L78" s="41"/>
    </row>
    <row r="79" spans="2:12" s="1" customFormat="1">
      <c r="B79" s="41"/>
      <c r="C79" s="63" t="s">
        <v>31</v>
      </c>
      <c r="F79" s="149" t="str">
        <f>E15</f>
        <v>Statutární mšsto Ostrava, MO Proskovice</v>
      </c>
      <c r="I79" s="150" t="s">
        <v>37</v>
      </c>
      <c r="J79" s="149" t="str">
        <f>E21</f>
        <v>Sweco Hydroprojekt a.s., OZ Ostrava</v>
      </c>
      <c r="L79" s="41"/>
    </row>
    <row r="80" spans="2:12" s="1" customFormat="1" ht="14.45" customHeight="1">
      <c r="B80" s="41"/>
      <c r="C80" s="63" t="s">
        <v>35</v>
      </c>
      <c r="F80" s="149" t="str">
        <f>IF(E18="","",E18)</f>
        <v/>
      </c>
      <c r="L80" s="41"/>
    </row>
    <row r="81" spans="2:65" s="1" customFormat="1" ht="10.35" customHeight="1">
      <c r="B81" s="41"/>
      <c r="L81" s="41"/>
    </row>
    <row r="82" spans="2:65" s="9" customFormat="1" ht="29.25" customHeight="1">
      <c r="B82" s="151"/>
      <c r="C82" s="152" t="s">
        <v>156</v>
      </c>
      <c r="D82" s="153" t="s">
        <v>60</v>
      </c>
      <c r="E82" s="153" t="s">
        <v>56</v>
      </c>
      <c r="F82" s="153" t="s">
        <v>157</v>
      </c>
      <c r="G82" s="153" t="s">
        <v>158</v>
      </c>
      <c r="H82" s="153" t="s">
        <v>159</v>
      </c>
      <c r="I82" s="154" t="s">
        <v>160</v>
      </c>
      <c r="J82" s="153" t="s">
        <v>145</v>
      </c>
      <c r="K82" s="155" t="s">
        <v>161</v>
      </c>
      <c r="L82" s="151"/>
      <c r="M82" s="73" t="s">
        <v>162</v>
      </c>
      <c r="N82" s="74" t="s">
        <v>45</v>
      </c>
      <c r="O82" s="74" t="s">
        <v>163</v>
      </c>
      <c r="P82" s="74" t="s">
        <v>164</v>
      </c>
      <c r="Q82" s="74" t="s">
        <v>165</v>
      </c>
      <c r="R82" s="74" t="s">
        <v>166</v>
      </c>
      <c r="S82" s="74" t="s">
        <v>167</v>
      </c>
      <c r="T82" s="75" t="s">
        <v>168</v>
      </c>
    </row>
    <row r="83" spans="2:65" s="1" customFormat="1" ht="29.25" customHeight="1">
      <c r="B83" s="41"/>
      <c r="C83" s="77" t="s">
        <v>146</v>
      </c>
      <c r="J83" s="156">
        <f>BK83</f>
        <v>0</v>
      </c>
      <c r="L83" s="41"/>
      <c r="M83" s="76"/>
      <c r="N83" s="68"/>
      <c r="O83" s="68"/>
      <c r="P83" s="157">
        <f>P84</f>
        <v>0</v>
      </c>
      <c r="Q83" s="68"/>
      <c r="R83" s="157">
        <f>R84</f>
        <v>50.132329999999996</v>
      </c>
      <c r="S83" s="68"/>
      <c r="T83" s="158">
        <f>T84</f>
        <v>0</v>
      </c>
      <c r="AT83" s="24" t="s">
        <v>74</v>
      </c>
      <c r="AU83" s="24" t="s">
        <v>147</v>
      </c>
      <c r="BK83" s="159">
        <f>BK84</f>
        <v>0</v>
      </c>
    </row>
    <row r="84" spans="2:65" s="10" customFormat="1" ht="37.35" customHeight="1">
      <c r="B84" s="160"/>
      <c r="D84" s="161" t="s">
        <v>74</v>
      </c>
      <c r="E84" s="162" t="s">
        <v>169</v>
      </c>
      <c r="F84" s="162" t="s">
        <v>170</v>
      </c>
      <c r="I84" s="163"/>
      <c r="J84" s="164">
        <f>BK84</f>
        <v>0</v>
      </c>
      <c r="L84" s="160"/>
      <c r="M84" s="165"/>
      <c r="N84" s="166"/>
      <c r="O84" s="166"/>
      <c r="P84" s="167">
        <f>P85+P166+P175+P182+P198+P203</f>
        <v>0</v>
      </c>
      <c r="Q84" s="166"/>
      <c r="R84" s="167">
        <f>R85+R166+R175+R182+R198+R203</f>
        <v>50.132329999999996</v>
      </c>
      <c r="S84" s="166"/>
      <c r="T84" s="168">
        <f>T85+T166+T175+T182+T198+T203</f>
        <v>0</v>
      </c>
      <c r="AR84" s="161" t="s">
        <v>24</v>
      </c>
      <c r="AT84" s="169" t="s">
        <v>74</v>
      </c>
      <c r="AU84" s="169" t="s">
        <v>75</v>
      </c>
      <c r="AY84" s="161" t="s">
        <v>171</v>
      </c>
      <c r="BK84" s="170">
        <f>BK85+BK166+BK175+BK182+BK198+BK203</f>
        <v>0</v>
      </c>
    </row>
    <row r="85" spans="2:65" s="10" customFormat="1" ht="19.899999999999999" customHeight="1">
      <c r="B85" s="160"/>
      <c r="D85" s="161" t="s">
        <v>74</v>
      </c>
      <c r="E85" s="171" t="s">
        <v>24</v>
      </c>
      <c r="F85" s="171" t="s">
        <v>172</v>
      </c>
      <c r="I85" s="163"/>
      <c r="J85" s="172">
        <f>BK85</f>
        <v>0</v>
      </c>
      <c r="L85" s="160"/>
      <c r="M85" s="165"/>
      <c r="N85" s="166"/>
      <c r="O85" s="166"/>
      <c r="P85" s="167">
        <f>SUM(P86:P165)</f>
        <v>0</v>
      </c>
      <c r="Q85" s="166"/>
      <c r="R85" s="167">
        <f>SUM(R86:R165)</f>
        <v>9.4E-2</v>
      </c>
      <c r="S85" s="166"/>
      <c r="T85" s="168">
        <f>SUM(T86:T165)</f>
        <v>0</v>
      </c>
      <c r="AR85" s="161" t="s">
        <v>24</v>
      </c>
      <c r="AT85" s="169" t="s">
        <v>74</v>
      </c>
      <c r="AU85" s="169" t="s">
        <v>24</v>
      </c>
      <c r="AY85" s="161" t="s">
        <v>171</v>
      </c>
      <c r="BK85" s="170">
        <f>SUM(BK86:BK165)</f>
        <v>0</v>
      </c>
    </row>
    <row r="86" spans="2:65" s="1" customFormat="1" ht="25.5" customHeight="1">
      <c r="B86" s="173"/>
      <c r="C86" s="174" t="s">
        <v>24</v>
      </c>
      <c r="D86" s="174" t="s">
        <v>173</v>
      </c>
      <c r="E86" s="175" t="s">
        <v>174</v>
      </c>
      <c r="F86" s="176" t="s">
        <v>175</v>
      </c>
      <c r="G86" s="177" t="s">
        <v>176</v>
      </c>
      <c r="H86" s="178">
        <v>65</v>
      </c>
      <c r="I86" s="179"/>
      <c r="J86" s="180">
        <f>ROUND(I86*H86,2)</f>
        <v>0</v>
      </c>
      <c r="K86" s="176" t="s">
        <v>5</v>
      </c>
      <c r="L86" s="41"/>
      <c r="M86" s="181" t="s">
        <v>5</v>
      </c>
      <c r="N86" s="182" t="s">
        <v>46</v>
      </c>
      <c r="O86" s="42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AR86" s="24" t="s">
        <v>177</v>
      </c>
      <c r="AT86" s="24" t="s">
        <v>173</v>
      </c>
      <c r="AU86" s="24" t="s">
        <v>84</v>
      </c>
      <c r="AY86" s="24" t="s">
        <v>171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24" t="s">
        <v>24</v>
      </c>
      <c r="BK86" s="185">
        <f>ROUND(I86*H86,2)</f>
        <v>0</v>
      </c>
      <c r="BL86" s="24" t="s">
        <v>177</v>
      </c>
      <c r="BM86" s="24" t="s">
        <v>1148</v>
      </c>
    </row>
    <row r="87" spans="2:65" s="1" customFormat="1" ht="27">
      <c r="B87" s="41"/>
      <c r="D87" s="186" t="s">
        <v>179</v>
      </c>
      <c r="F87" s="187" t="s">
        <v>180</v>
      </c>
      <c r="I87" s="188"/>
      <c r="L87" s="41"/>
      <c r="M87" s="189"/>
      <c r="N87" s="42"/>
      <c r="O87" s="42"/>
      <c r="P87" s="42"/>
      <c r="Q87" s="42"/>
      <c r="R87" s="42"/>
      <c r="S87" s="42"/>
      <c r="T87" s="70"/>
      <c r="AT87" s="24" t="s">
        <v>179</v>
      </c>
      <c r="AU87" s="24" t="s">
        <v>84</v>
      </c>
    </row>
    <row r="88" spans="2:65" s="1" customFormat="1" ht="27">
      <c r="B88" s="41"/>
      <c r="D88" s="186" t="s">
        <v>181</v>
      </c>
      <c r="F88" s="190" t="s">
        <v>271</v>
      </c>
      <c r="I88" s="188"/>
      <c r="L88" s="41"/>
      <c r="M88" s="189"/>
      <c r="N88" s="42"/>
      <c r="O88" s="42"/>
      <c r="P88" s="42"/>
      <c r="Q88" s="42"/>
      <c r="R88" s="42"/>
      <c r="S88" s="42"/>
      <c r="T88" s="70"/>
      <c r="AT88" s="24" t="s">
        <v>181</v>
      </c>
      <c r="AU88" s="24" t="s">
        <v>84</v>
      </c>
    </row>
    <row r="89" spans="2:65" s="11" customFormat="1" ht="13.5">
      <c r="B89" s="191"/>
      <c r="D89" s="186" t="s">
        <v>183</v>
      </c>
      <c r="E89" s="192" t="s">
        <v>5</v>
      </c>
      <c r="F89" s="193" t="s">
        <v>588</v>
      </c>
      <c r="H89" s="194">
        <v>65</v>
      </c>
      <c r="I89" s="195"/>
      <c r="L89" s="191"/>
      <c r="M89" s="196"/>
      <c r="N89" s="197"/>
      <c r="O89" s="197"/>
      <c r="P89" s="197"/>
      <c r="Q89" s="197"/>
      <c r="R89" s="197"/>
      <c r="S89" s="197"/>
      <c r="T89" s="198"/>
      <c r="AT89" s="192" t="s">
        <v>183</v>
      </c>
      <c r="AU89" s="192" t="s">
        <v>84</v>
      </c>
      <c r="AV89" s="11" t="s">
        <v>84</v>
      </c>
      <c r="AW89" s="11" t="s">
        <v>39</v>
      </c>
      <c r="AX89" s="11" t="s">
        <v>24</v>
      </c>
      <c r="AY89" s="192" t="s">
        <v>171</v>
      </c>
    </row>
    <row r="90" spans="2:65" s="1" customFormat="1" ht="16.5" customHeight="1">
      <c r="B90" s="173"/>
      <c r="C90" s="174" t="s">
        <v>84</v>
      </c>
      <c r="D90" s="174" t="s">
        <v>173</v>
      </c>
      <c r="E90" s="175" t="s">
        <v>185</v>
      </c>
      <c r="F90" s="176" t="s">
        <v>186</v>
      </c>
      <c r="G90" s="177" t="s">
        <v>187</v>
      </c>
      <c r="H90" s="178">
        <v>8</v>
      </c>
      <c r="I90" s="179"/>
      <c r="J90" s="180">
        <f>ROUND(I90*H90,2)</f>
        <v>0</v>
      </c>
      <c r="K90" s="176" t="s">
        <v>5</v>
      </c>
      <c r="L90" s="41"/>
      <c r="M90" s="181" t="s">
        <v>5</v>
      </c>
      <c r="N90" s="182" t="s">
        <v>46</v>
      </c>
      <c r="O90" s="42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24" t="s">
        <v>177</v>
      </c>
      <c r="AT90" s="24" t="s">
        <v>173</v>
      </c>
      <c r="AU90" s="24" t="s">
        <v>84</v>
      </c>
      <c r="AY90" s="24" t="s">
        <v>171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4" t="s">
        <v>24</v>
      </c>
      <c r="BK90" s="185">
        <f>ROUND(I90*H90,2)</f>
        <v>0</v>
      </c>
      <c r="BL90" s="24" t="s">
        <v>177</v>
      </c>
      <c r="BM90" s="24" t="s">
        <v>1149</v>
      </c>
    </row>
    <row r="91" spans="2:65" s="1" customFormat="1" ht="13.5">
      <c r="B91" s="41"/>
      <c r="D91" s="186" t="s">
        <v>179</v>
      </c>
      <c r="F91" s="187" t="s">
        <v>189</v>
      </c>
      <c r="I91" s="188"/>
      <c r="L91" s="41"/>
      <c r="M91" s="189"/>
      <c r="N91" s="42"/>
      <c r="O91" s="42"/>
      <c r="P91" s="42"/>
      <c r="Q91" s="42"/>
      <c r="R91" s="42"/>
      <c r="S91" s="42"/>
      <c r="T91" s="70"/>
      <c r="AT91" s="24" t="s">
        <v>179</v>
      </c>
      <c r="AU91" s="24" t="s">
        <v>84</v>
      </c>
    </row>
    <row r="92" spans="2:65" s="1" customFormat="1" ht="27">
      <c r="B92" s="41"/>
      <c r="D92" s="186" t="s">
        <v>181</v>
      </c>
      <c r="F92" s="190" t="s">
        <v>271</v>
      </c>
      <c r="I92" s="188"/>
      <c r="L92" s="41"/>
      <c r="M92" s="189"/>
      <c r="N92" s="42"/>
      <c r="O92" s="42"/>
      <c r="P92" s="42"/>
      <c r="Q92" s="42"/>
      <c r="R92" s="42"/>
      <c r="S92" s="42"/>
      <c r="T92" s="70"/>
      <c r="AT92" s="24" t="s">
        <v>181</v>
      </c>
      <c r="AU92" s="24" t="s">
        <v>84</v>
      </c>
    </row>
    <row r="93" spans="2:65" s="11" customFormat="1" ht="13.5">
      <c r="B93" s="191"/>
      <c r="D93" s="186" t="s">
        <v>183</v>
      </c>
      <c r="E93" s="192" t="s">
        <v>5</v>
      </c>
      <c r="F93" s="193" t="s">
        <v>221</v>
      </c>
      <c r="H93" s="194">
        <v>8</v>
      </c>
      <c r="I93" s="195"/>
      <c r="L93" s="191"/>
      <c r="M93" s="196"/>
      <c r="N93" s="197"/>
      <c r="O93" s="197"/>
      <c r="P93" s="197"/>
      <c r="Q93" s="197"/>
      <c r="R93" s="197"/>
      <c r="S93" s="197"/>
      <c r="T93" s="198"/>
      <c r="AT93" s="192" t="s">
        <v>183</v>
      </c>
      <c r="AU93" s="192" t="s">
        <v>84</v>
      </c>
      <c r="AV93" s="11" t="s">
        <v>84</v>
      </c>
      <c r="AW93" s="11" t="s">
        <v>39</v>
      </c>
      <c r="AX93" s="11" t="s">
        <v>24</v>
      </c>
      <c r="AY93" s="192" t="s">
        <v>171</v>
      </c>
    </row>
    <row r="94" spans="2:65" s="1" customFormat="1" ht="16.5" customHeight="1">
      <c r="B94" s="173"/>
      <c r="C94" s="174" t="s">
        <v>191</v>
      </c>
      <c r="D94" s="174" t="s">
        <v>173</v>
      </c>
      <c r="E94" s="175" t="s">
        <v>897</v>
      </c>
      <c r="F94" s="176" t="s">
        <v>898</v>
      </c>
      <c r="G94" s="177" t="s">
        <v>187</v>
      </c>
      <c r="H94" s="178">
        <v>2</v>
      </c>
      <c r="I94" s="179"/>
      <c r="J94" s="180">
        <f>ROUND(I94*H94,2)</f>
        <v>0</v>
      </c>
      <c r="K94" s="176" t="s">
        <v>5</v>
      </c>
      <c r="L94" s="41"/>
      <c r="M94" s="181" t="s">
        <v>5</v>
      </c>
      <c r="N94" s="182" t="s">
        <v>46</v>
      </c>
      <c r="O94" s="42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AR94" s="24" t="s">
        <v>177</v>
      </c>
      <c r="AT94" s="24" t="s">
        <v>173</v>
      </c>
      <c r="AU94" s="24" t="s">
        <v>84</v>
      </c>
      <c r="AY94" s="24" t="s">
        <v>171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24" t="s">
        <v>24</v>
      </c>
      <c r="BK94" s="185">
        <f>ROUND(I94*H94,2)</f>
        <v>0</v>
      </c>
      <c r="BL94" s="24" t="s">
        <v>177</v>
      </c>
      <c r="BM94" s="24" t="s">
        <v>1150</v>
      </c>
    </row>
    <row r="95" spans="2:65" s="1" customFormat="1" ht="13.5">
      <c r="B95" s="41"/>
      <c r="D95" s="186" t="s">
        <v>179</v>
      </c>
      <c r="F95" s="187" t="s">
        <v>900</v>
      </c>
      <c r="I95" s="188"/>
      <c r="L95" s="41"/>
      <c r="M95" s="189"/>
      <c r="N95" s="42"/>
      <c r="O95" s="42"/>
      <c r="P95" s="42"/>
      <c r="Q95" s="42"/>
      <c r="R95" s="42"/>
      <c r="S95" s="42"/>
      <c r="T95" s="70"/>
      <c r="AT95" s="24" t="s">
        <v>179</v>
      </c>
      <c r="AU95" s="24" t="s">
        <v>84</v>
      </c>
    </row>
    <row r="96" spans="2:65" s="1" customFormat="1" ht="27">
      <c r="B96" s="41"/>
      <c r="D96" s="186" t="s">
        <v>181</v>
      </c>
      <c r="F96" s="190" t="s">
        <v>271</v>
      </c>
      <c r="I96" s="188"/>
      <c r="L96" s="41"/>
      <c r="M96" s="189"/>
      <c r="N96" s="42"/>
      <c r="O96" s="42"/>
      <c r="P96" s="42"/>
      <c r="Q96" s="42"/>
      <c r="R96" s="42"/>
      <c r="S96" s="42"/>
      <c r="T96" s="70"/>
      <c r="AT96" s="24" t="s">
        <v>181</v>
      </c>
      <c r="AU96" s="24" t="s">
        <v>84</v>
      </c>
    </row>
    <row r="97" spans="2:65" s="11" customFormat="1" ht="13.5">
      <c r="B97" s="191"/>
      <c r="D97" s="186" t="s">
        <v>183</v>
      </c>
      <c r="E97" s="192" t="s">
        <v>5</v>
      </c>
      <c r="F97" s="193" t="s">
        <v>84</v>
      </c>
      <c r="H97" s="194">
        <v>2</v>
      </c>
      <c r="I97" s="195"/>
      <c r="L97" s="191"/>
      <c r="M97" s="196"/>
      <c r="N97" s="197"/>
      <c r="O97" s="197"/>
      <c r="P97" s="197"/>
      <c r="Q97" s="197"/>
      <c r="R97" s="197"/>
      <c r="S97" s="197"/>
      <c r="T97" s="198"/>
      <c r="AT97" s="192" t="s">
        <v>183</v>
      </c>
      <c r="AU97" s="192" t="s">
        <v>84</v>
      </c>
      <c r="AV97" s="11" t="s">
        <v>84</v>
      </c>
      <c r="AW97" s="11" t="s">
        <v>39</v>
      </c>
      <c r="AX97" s="11" t="s">
        <v>24</v>
      </c>
      <c r="AY97" s="192" t="s">
        <v>171</v>
      </c>
    </row>
    <row r="98" spans="2:65" s="1" customFormat="1" ht="16.5" customHeight="1">
      <c r="B98" s="173"/>
      <c r="C98" s="174" t="s">
        <v>177</v>
      </c>
      <c r="D98" s="174" t="s">
        <v>173</v>
      </c>
      <c r="E98" s="175" t="s">
        <v>192</v>
      </c>
      <c r="F98" s="176" t="s">
        <v>193</v>
      </c>
      <c r="G98" s="177" t="s">
        <v>194</v>
      </c>
      <c r="H98" s="178">
        <v>82</v>
      </c>
      <c r="I98" s="179"/>
      <c r="J98" s="180">
        <f>ROUND(I98*H98,2)</f>
        <v>0</v>
      </c>
      <c r="K98" s="176" t="s">
        <v>195</v>
      </c>
      <c r="L98" s="41"/>
      <c r="M98" s="181" t="s">
        <v>5</v>
      </c>
      <c r="N98" s="182" t="s">
        <v>46</v>
      </c>
      <c r="O98" s="42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4" t="s">
        <v>177</v>
      </c>
      <c r="AT98" s="24" t="s">
        <v>173</v>
      </c>
      <c r="AU98" s="24" t="s">
        <v>84</v>
      </c>
      <c r="AY98" s="24" t="s">
        <v>171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4" t="s">
        <v>24</v>
      </c>
      <c r="BK98" s="185">
        <f>ROUND(I98*H98,2)</f>
        <v>0</v>
      </c>
      <c r="BL98" s="24" t="s">
        <v>177</v>
      </c>
      <c r="BM98" s="24" t="s">
        <v>1151</v>
      </c>
    </row>
    <row r="99" spans="2:65" s="1" customFormat="1" ht="27">
      <c r="B99" s="41"/>
      <c r="D99" s="186" t="s">
        <v>179</v>
      </c>
      <c r="F99" s="187" t="s">
        <v>197</v>
      </c>
      <c r="I99" s="188"/>
      <c r="L99" s="41"/>
      <c r="M99" s="189"/>
      <c r="N99" s="42"/>
      <c r="O99" s="42"/>
      <c r="P99" s="42"/>
      <c r="Q99" s="42"/>
      <c r="R99" s="42"/>
      <c r="S99" s="42"/>
      <c r="T99" s="70"/>
      <c r="AT99" s="24" t="s">
        <v>179</v>
      </c>
      <c r="AU99" s="24" t="s">
        <v>84</v>
      </c>
    </row>
    <row r="100" spans="2:65" s="1" customFormat="1" ht="27">
      <c r="B100" s="41"/>
      <c r="D100" s="186" t="s">
        <v>181</v>
      </c>
      <c r="F100" s="190" t="s">
        <v>271</v>
      </c>
      <c r="I100" s="188"/>
      <c r="L100" s="41"/>
      <c r="M100" s="189"/>
      <c r="N100" s="42"/>
      <c r="O100" s="42"/>
      <c r="P100" s="42"/>
      <c r="Q100" s="42"/>
      <c r="R100" s="42"/>
      <c r="S100" s="42"/>
      <c r="T100" s="70"/>
      <c r="AT100" s="24" t="s">
        <v>181</v>
      </c>
      <c r="AU100" s="24" t="s">
        <v>84</v>
      </c>
    </row>
    <row r="101" spans="2:65" s="11" customFormat="1" ht="13.5">
      <c r="B101" s="191"/>
      <c r="D101" s="186" t="s">
        <v>183</v>
      </c>
      <c r="E101" s="192" t="s">
        <v>5</v>
      </c>
      <c r="F101" s="193" t="s">
        <v>1152</v>
      </c>
      <c r="H101" s="194">
        <v>82</v>
      </c>
      <c r="I101" s="195"/>
      <c r="L101" s="191"/>
      <c r="M101" s="196"/>
      <c r="N101" s="197"/>
      <c r="O101" s="197"/>
      <c r="P101" s="197"/>
      <c r="Q101" s="197"/>
      <c r="R101" s="197"/>
      <c r="S101" s="197"/>
      <c r="T101" s="198"/>
      <c r="AT101" s="192" t="s">
        <v>183</v>
      </c>
      <c r="AU101" s="192" t="s">
        <v>84</v>
      </c>
      <c r="AV101" s="11" t="s">
        <v>84</v>
      </c>
      <c r="AW101" s="11" t="s">
        <v>39</v>
      </c>
      <c r="AX101" s="11" t="s">
        <v>24</v>
      </c>
      <c r="AY101" s="192" t="s">
        <v>171</v>
      </c>
    </row>
    <row r="102" spans="2:65" s="1" customFormat="1" ht="16.5" customHeight="1">
      <c r="B102" s="173"/>
      <c r="C102" s="174" t="s">
        <v>203</v>
      </c>
      <c r="D102" s="174" t="s">
        <v>173</v>
      </c>
      <c r="E102" s="175" t="s">
        <v>204</v>
      </c>
      <c r="F102" s="176" t="s">
        <v>205</v>
      </c>
      <c r="G102" s="177" t="s">
        <v>194</v>
      </c>
      <c r="H102" s="178">
        <v>110</v>
      </c>
      <c r="I102" s="179"/>
      <c r="J102" s="180">
        <f>ROUND(I102*H102,2)</f>
        <v>0</v>
      </c>
      <c r="K102" s="176" t="s">
        <v>195</v>
      </c>
      <c r="L102" s="41"/>
      <c r="M102" s="181" t="s">
        <v>5</v>
      </c>
      <c r="N102" s="182" t="s">
        <v>46</v>
      </c>
      <c r="O102" s="42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AR102" s="24" t="s">
        <v>177</v>
      </c>
      <c r="AT102" s="24" t="s">
        <v>173</v>
      </c>
      <c r="AU102" s="24" t="s">
        <v>84</v>
      </c>
      <c r="AY102" s="24" t="s">
        <v>171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4" t="s">
        <v>24</v>
      </c>
      <c r="BK102" s="185">
        <f>ROUND(I102*H102,2)</f>
        <v>0</v>
      </c>
      <c r="BL102" s="24" t="s">
        <v>177</v>
      </c>
      <c r="BM102" s="24" t="s">
        <v>1153</v>
      </c>
    </row>
    <row r="103" spans="2:65" s="1" customFormat="1" ht="27">
      <c r="B103" s="41"/>
      <c r="D103" s="186" t="s">
        <v>179</v>
      </c>
      <c r="F103" s="187" t="s">
        <v>207</v>
      </c>
      <c r="I103" s="188"/>
      <c r="L103" s="41"/>
      <c r="M103" s="189"/>
      <c r="N103" s="42"/>
      <c r="O103" s="42"/>
      <c r="P103" s="42"/>
      <c r="Q103" s="42"/>
      <c r="R103" s="42"/>
      <c r="S103" s="42"/>
      <c r="T103" s="70"/>
      <c r="AT103" s="24" t="s">
        <v>179</v>
      </c>
      <c r="AU103" s="24" t="s">
        <v>84</v>
      </c>
    </row>
    <row r="104" spans="2:65" s="1" customFormat="1" ht="27">
      <c r="B104" s="41"/>
      <c r="D104" s="186" t="s">
        <v>181</v>
      </c>
      <c r="F104" s="190" t="s">
        <v>271</v>
      </c>
      <c r="I104" s="188"/>
      <c r="L104" s="41"/>
      <c r="M104" s="189"/>
      <c r="N104" s="42"/>
      <c r="O104" s="42"/>
      <c r="P104" s="42"/>
      <c r="Q104" s="42"/>
      <c r="R104" s="42"/>
      <c r="S104" s="42"/>
      <c r="T104" s="70"/>
      <c r="AT104" s="24" t="s">
        <v>181</v>
      </c>
      <c r="AU104" s="24" t="s">
        <v>84</v>
      </c>
    </row>
    <row r="105" spans="2:65" s="12" customFormat="1" ht="13.5">
      <c r="B105" s="199"/>
      <c r="D105" s="186" t="s">
        <v>183</v>
      </c>
      <c r="E105" s="200" t="s">
        <v>5</v>
      </c>
      <c r="F105" s="201" t="s">
        <v>208</v>
      </c>
      <c r="H105" s="200" t="s">
        <v>5</v>
      </c>
      <c r="I105" s="202"/>
      <c r="L105" s="199"/>
      <c r="M105" s="203"/>
      <c r="N105" s="204"/>
      <c r="O105" s="204"/>
      <c r="P105" s="204"/>
      <c r="Q105" s="204"/>
      <c r="R105" s="204"/>
      <c r="S105" s="204"/>
      <c r="T105" s="205"/>
      <c r="AT105" s="200" t="s">
        <v>183</v>
      </c>
      <c r="AU105" s="200" t="s">
        <v>84</v>
      </c>
      <c r="AV105" s="12" t="s">
        <v>24</v>
      </c>
      <c r="AW105" s="12" t="s">
        <v>39</v>
      </c>
      <c r="AX105" s="12" t="s">
        <v>75</v>
      </c>
      <c r="AY105" s="200" t="s">
        <v>171</v>
      </c>
    </row>
    <row r="106" spans="2:65" s="11" customFormat="1" ht="13.5">
      <c r="B106" s="191"/>
      <c r="D106" s="186" t="s">
        <v>183</v>
      </c>
      <c r="E106" s="192" t="s">
        <v>5</v>
      </c>
      <c r="F106" s="193" t="s">
        <v>701</v>
      </c>
      <c r="H106" s="194">
        <v>105</v>
      </c>
      <c r="I106" s="195"/>
      <c r="L106" s="191"/>
      <c r="M106" s="196"/>
      <c r="N106" s="197"/>
      <c r="O106" s="197"/>
      <c r="P106" s="197"/>
      <c r="Q106" s="197"/>
      <c r="R106" s="197"/>
      <c r="S106" s="197"/>
      <c r="T106" s="198"/>
      <c r="AT106" s="192" t="s">
        <v>183</v>
      </c>
      <c r="AU106" s="192" t="s">
        <v>84</v>
      </c>
      <c r="AV106" s="11" t="s">
        <v>84</v>
      </c>
      <c r="AW106" s="11" t="s">
        <v>39</v>
      </c>
      <c r="AX106" s="11" t="s">
        <v>75</v>
      </c>
      <c r="AY106" s="192" t="s">
        <v>171</v>
      </c>
    </row>
    <row r="107" spans="2:65" s="12" customFormat="1" ht="13.5">
      <c r="B107" s="199"/>
      <c r="D107" s="186" t="s">
        <v>183</v>
      </c>
      <c r="E107" s="200" t="s">
        <v>5</v>
      </c>
      <c r="F107" s="201" t="s">
        <v>1154</v>
      </c>
      <c r="H107" s="200" t="s">
        <v>5</v>
      </c>
      <c r="I107" s="202"/>
      <c r="L107" s="199"/>
      <c r="M107" s="203"/>
      <c r="N107" s="204"/>
      <c r="O107" s="204"/>
      <c r="P107" s="204"/>
      <c r="Q107" s="204"/>
      <c r="R107" s="204"/>
      <c r="S107" s="204"/>
      <c r="T107" s="205"/>
      <c r="AT107" s="200" t="s">
        <v>183</v>
      </c>
      <c r="AU107" s="200" t="s">
        <v>84</v>
      </c>
      <c r="AV107" s="12" t="s">
        <v>24</v>
      </c>
      <c r="AW107" s="12" t="s">
        <v>39</v>
      </c>
      <c r="AX107" s="12" t="s">
        <v>75</v>
      </c>
      <c r="AY107" s="200" t="s">
        <v>171</v>
      </c>
    </row>
    <row r="108" spans="2:65" s="11" customFormat="1" ht="13.5">
      <c r="B108" s="191"/>
      <c r="D108" s="186" t="s">
        <v>183</v>
      </c>
      <c r="E108" s="192" t="s">
        <v>5</v>
      </c>
      <c r="F108" s="193" t="s">
        <v>203</v>
      </c>
      <c r="H108" s="194">
        <v>5</v>
      </c>
      <c r="I108" s="195"/>
      <c r="L108" s="191"/>
      <c r="M108" s="196"/>
      <c r="N108" s="197"/>
      <c r="O108" s="197"/>
      <c r="P108" s="197"/>
      <c r="Q108" s="197"/>
      <c r="R108" s="197"/>
      <c r="S108" s="197"/>
      <c r="T108" s="198"/>
      <c r="AT108" s="192" t="s">
        <v>183</v>
      </c>
      <c r="AU108" s="192" t="s">
        <v>84</v>
      </c>
      <c r="AV108" s="11" t="s">
        <v>84</v>
      </c>
      <c r="AW108" s="11" t="s">
        <v>39</v>
      </c>
      <c r="AX108" s="11" t="s">
        <v>75</v>
      </c>
      <c r="AY108" s="192" t="s">
        <v>171</v>
      </c>
    </row>
    <row r="109" spans="2:65" s="13" customFormat="1" ht="13.5">
      <c r="B109" s="206"/>
      <c r="D109" s="186" t="s">
        <v>183</v>
      </c>
      <c r="E109" s="207" t="s">
        <v>5</v>
      </c>
      <c r="F109" s="208" t="s">
        <v>249</v>
      </c>
      <c r="H109" s="209">
        <v>110</v>
      </c>
      <c r="I109" s="210"/>
      <c r="L109" s="206"/>
      <c r="M109" s="211"/>
      <c r="N109" s="212"/>
      <c r="O109" s="212"/>
      <c r="P109" s="212"/>
      <c r="Q109" s="212"/>
      <c r="R109" s="212"/>
      <c r="S109" s="212"/>
      <c r="T109" s="213"/>
      <c r="AT109" s="207" t="s">
        <v>183</v>
      </c>
      <c r="AU109" s="207" t="s">
        <v>84</v>
      </c>
      <c r="AV109" s="13" t="s">
        <v>177</v>
      </c>
      <c r="AW109" s="13" t="s">
        <v>39</v>
      </c>
      <c r="AX109" s="13" t="s">
        <v>24</v>
      </c>
      <c r="AY109" s="207" t="s">
        <v>171</v>
      </c>
    </row>
    <row r="110" spans="2:65" s="1" customFormat="1" ht="16.5" customHeight="1">
      <c r="B110" s="173"/>
      <c r="C110" s="174" t="s">
        <v>210</v>
      </c>
      <c r="D110" s="174" t="s">
        <v>173</v>
      </c>
      <c r="E110" s="175" t="s">
        <v>211</v>
      </c>
      <c r="F110" s="176" t="s">
        <v>212</v>
      </c>
      <c r="G110" s="177" t="s">
        <v>194</v>
      </c>
      <c r="H110" s="178">
        <v>110</v>
      </c>
      <c r="I110" s="179"/>
      <c r="J110" s="180">
        <f>ROUND(I110*H110,2)</f>
        <v>0</v>
      </c>
      <c r="K110" s="176" t="s">
        <v>195</v>
      </c>
      <c r="L110" s="41"/>
      <c r="M110" s="181" t="s">
        <v>5</v>
      </c>
      <c r="N110" s="182" t="s">
        <v>46</v>
      </c>
      <c r="O110" s="42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AR110" s="24" t="s">
        <v>177</v>
      </c>
      <c r="AT110" s="24" t="s">
        <v>173</v>
      </c>
      <c r="AU110" s="24" t="s">
        <v>84</v>
      </c>
      <c r="AY110" s="24" t="s">
        <v>171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4" t="s">
        <v>24</v>
      </c>
      <c r="BK110" s="185">
        <f>ROUND(I110*H110,2)</f>
        <v>0</v>
      </c>
      <c r="BL110" s="24" t="s">
        <v>177</v>
      </c>
      <c r="BM110" s="24" t="s">
        <v>1155</v>
      </c>
    </row>
    <row r="111" spans="2:65" s="1" customFormat="1" ht="27">
      <c r="B111" s="41"/>
      <c r="D111" s="186" t="s">
        <v>179</v>
      </c>
      <c r="F111" s="187" t="s">
        <v>214</v>
      </c>
      <c r="I111" s="188"/>
      <c r="L111" s="41"/>
      <c r="M111" s="189"/>
      <c r="N111" s="42"/>
      <c r="O111" s="42"/>
      <c r="P111" s="42"/>
      <c r="Q111" s="42"/>
      <c r="R111" s="42"/>
      <c r="S111" s="42"/>
      <c r="T111" s="70"/>
      <c r="AT111" s="24" t="s">
        <v>179</v>
      </c>
      <c r="AU111" s="24" t="s">
        <v>84</v>
      </c>
    </row>
    <row r="112" spans="2:65" s="1" customFormat="1" ht="25.5" customHeight="1">
      <c r="B112" s="173"/>
      <c r="C112" s="174" t="s">
        <v>215</v>
      </c>
      <c r="D112" s="174" t="s">
        <v>173</v>
      </c>
      <c r="E112" s="175" t="s">
        <v>911</v>
      </c>
      <c r="F112" s="176" t="s">
        <v>912</v>
      </c>
      <c r="G112" s="177" t="s">
        <v>194</v>
      </c>
      <c r="H112" s="178">
        <v>35</v>
      </c>
      <c r="I112" s="179"/>
      <c r="J112" s="180">
        <f>ROUND(I112*H112,2)</f>
        <v>0</v>
      </c>
      <c r="K112" s="176" t="s">
        <v>195</v>
      </c>
      <c r="L112" s="41"/>
      <c r="M112" s="181" t="s">
        <v>5</v>
      </c>
      <c r="N112" s="182" t="s">
        <v>46</v>
      </c>
      <c r="O112" s="42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AR112" s="24" t="s">
        <v>177</v>
      </c>
      <c r="AT112" s="24" t="s">
        <v>173</v>
      </c>
      <c r="AU112" s="24" t="s">
        <v>84</v>
      </c>
      <c r="AY112" s="24" t="s">
        <v>171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4" t="s">
        <v>24</v>
      </c>
      <c r="BK112" s="185">
        <f>ROUND(I112*H112,2)</f>
        <v>0</v>
      </c>
      <c r="BL112" s="24" t="s">
        <v>177</v>
      </c>
      <c r="BM112" s="24" t="s">
        <v>1156</v>
      </c>
    </row>
    <row r="113" spans="2:65" s="1" customFormat="1" ht="27">
      <c r="B113" s="41"/>
      <c r="D113" s="186" t="s">
        <v>179</v>
      </c>
      <c r="F113" s="187" t="s">
        <v>914</v>
      </c>
      <c r="I113" s="188"/>
      <c r="L113" s="41"/>
      <c r="M113" s="189"/>
      <c r="N113" s="42"/>
      <c r="O113" s="42"/>
      <c r="P113" s="42"/>
      <c r="Q113" s="42"/>
      <c r="R113" s="42"/>
      <c r="S113" s="42"/>
      <c r="T113" s="70"/>
      <c r="AT113" s="24" t="s">
        <v>179</v>
      </c>
      <c r="AU113" s="24" t="s">
        <v>84</v>
      </c>
    </row>
    <row r="114" spans="2:65" s="1" customFormat="1" ht="27">
      <c r="B114" s="41"/>
      <c r="D114" s="186" t="s">
        <v>181</v>
      </c>
      <c r="F114" s="190" t="s">
        <v>271</v>
      </c>
      <c r="I114" s="188"/>
      <c r="L114" s="41"/>
      <c r="M114" s="189"/>
      <c r="N114" s="42"/>
      <c r="O114" s="42"/>
      <c r="P114" s="42"/>
      <c r="Q114" s="42"/>
      <c r="R114" s="42"/>
      <c r="S114" s="42"/>
      <c r="T114" s="70"/>
      <c r="AT114" s="24" t="s">
        <v>181</v>
      </c>
      <c r="AU114" s="24" t="s">
        <v>84</v>
      </c>
    </row>
    <row r="115" spans="2:65" s="11" customFormat="1" ht="13.5">
      <c r="B115" s="191"/>
      <c r="D115" s="186" t="s">
        <v>183</v>
      </c>
      <c r="E115" s="192" t="s">
        <v>5</v>
      </c>
      <c r="F115" s="193" t="s">
        <v>376</v>
      </c>
      <c r="H115" s="194">
        <v>35</v>
      </c>
      <c r="I115" s="195"/>
      <c r="L115" s="191"/>
      <c r="M115" s="196"/>
      <c r="N115" s="197"/>
      <c r="O115" s="197"/>
      <c r="P115" s="197"/>
      <c r="Q115" s="197"/>
      <c r="R115" s="197"/>
      <c r="S115" s="197"/>
      <c r="T115" s="198"/>
      <c r="AT115" s="192" t="s">
        <v>183</v>
      </c>
      <c r="AU115" s="192" t="s">
        <v>84</v>
      </c>
      <c r="AV115" s="11" t="s">
        <v>84</v>
      </c>
      <c r="AW115" s="11" t="s">
        <v>39</v>
      </c>
      <c r="AX115" s="11" t="s">
        <v>24</v>
      </c>
      <c r="AY115" s="192" t="s">
        <v>171</v>
      </c>
    </row>
    <row r="116" spans="2:65" s="1" customFormat="1" ht="25.5" customHeight="1">
      <c r="B116" s="173"/>
      <c r="C116" s="174" t="s">
        <v>221</v>
      </c>
      <c r="D116" s="174" t="s">
        <v>173</v>
      </c>
      <c r="E116" s="175" t="s">
        <v>216</v>
      </c>
      <c r="F116" s="176" t="s">
        <v>217</v>
      </c>
      <c r="G116" s="177" t="s">
        <v>194</v>
      </c>
      <c r="H116" s="178">
        <v>82</v>
      </c>
      <c r="I116" s="179"/>
      <c r="J116" s="180">
        <f>ROUND(I116*H116,2)</f>
        <v>0</v>
      </c>
      <c r="K116" s="176" t="s">
        <v>195</v>
      </c>
      <c r="L116" s="41"/>
      <c r="M116" s="181" t="s">
        <v>5</v>
      </c>
      <c r="N116" s="182" t="s">
        <v>46</v>
      </c>
      <c r="O116" s="42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24" t="s">
        <v>177</v>
      </c>
      <c r="AT116" s="24" t="s">
        <v>173</v>
      </c>
      <c r="AU116" s="24" t="s">
        <v>84</v>
      </c>
      <c r="AY116" s="24" t="s">
        <v>171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4" t="s">
        <v>24</v>
      </c>
      <c r="BK116" s="185">
        <f>ROUND(I116*H116,2)</f>
        <v>0</v>
      </c>
      <c r="BL116" s="24" t="s">
        <v>177</v>
      </c>
      <c r="BM116" s="24" t="s">
        <v>1157</v>
      </c>
    </row>
    <row r="117" spans="2:65" s="1" customFormat="1" ht="40.5">
      <c r="B117" s="41"/>
      <c r="D117" s="186" t="s">
        <v>179</v>
      </c>
      <c r="F117" s="187" t="s">
        <v>219</v>
      </c>
      <c r="I117" s="188"/>
      <c r="L117" s="41"/>
      <c r="M117" s="189"/>
      <c r="N117" s="42"/>
      <c r="O117" s="42"/>
      <c r="P117" s="42"/>
      <c r="Q117" s="42"/>
      <c r="R117" s="42"/>
      <c r="S117" s="42"/>
      <c r="T117" s="70"/>
      <c r="AT117" s="24" t="s">
        <v>179</v>
      </c>
      <c r="AU117" s="24" t="s">
        <v>84</v>
      </c>
    </row>
    <row r="118" spans="2:65" s="1" customFormat="1" ht="25.5" customHeight="1">
      <c r="B118" s="173"/>
      <c r="C118" s="174" t="s">
        <v>227</v>
      </c>
      <c r="D118" s="174" t="s">
        <v>173</v>
      </c>
      <c r="E118" s="175" t="s">
        <v>222</v>
      </c>
      <c r="F118" s="176" t="s">
        <v>223</v>
      </c>
      <c r="G118" s="177" t="s">
        <v>194</v>
      </c>
      <c r="H118" s="178">
        <v>27.4</v>
      </c>
      <c r="I118" s="179"/>
      <c r="J118" s="180">
        <f>ROUND(I118*H118,2)</f>
        <v>0</v>
      </c>
      <c r="K118" s="176" t="s">
        <v>5</v>
      </c>
      <c r="L118" s="41"/>
      <c r="M118" s="181" t="s">
        <v>5</v>
      </c>
      <c r="N118" s="182" t="s">
        <v>46</v>
      </c>
      <c r="O118" s="42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4" t="s">
        <v>177</v>
      </c>
      <c r="AT118" s="24" t="s">
        <v>173</v>
      </c>
      <c r="AU118" s="24" t="s">
        <v>84</v>
      </c>
      <c r="AY118" s="24" t="s">
        <v>171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4" t="s">
        <v>24</v>
      </c>
      <c r="BK118" s="185">
        <f>ROUND(I118*H118,2)</f>
        <v>0</v>
      </c>
      <c r="BL118" s="24" t="s">
        <v>177</v>
      </c>
      <c r="BM118" s="24" t="s">
        <v>1158</v>
      </c>
    </row>
    <row r="119" spans="2:65" s="1" customFormat="1" ht="40.5">
      <c r="B119" s="41"/>
      <c r="D119" s="186" t="s">
        <v>179</v>
      </c>
      <c r="F119" s="187" t="s">
        <v>219</v>
      </c>
      <c r="I119" s="188"/>
      <c r="L119" s="41"/>
      <c r="M119" s="189"/>
      <c r="N119" s="42"/>
      <c r="O119" s="42"/>
      <c r="P119" s="42"/>
      <c r="Q119" s="42"/>
      <c r="R119" s="42"/>
      <c r="S119" s="42"/>
      <c r="T119" s="70"/>
      <c r="AT119" s="24" t="s">
        <v>179</v>
      </c>
      <c r="AU119" s="24" t="s">
        <v>84</v>
      </c>
    </row>
    <row r="120" spans="2:65" s="12" customFormat="1" ht="13.5">
      <c r="B120" s="199"/>
      <c r="D120" s="186" t="s">
        <v>183</v>
      </c>
      <c r="E120" s="200" t="s">
        <v>5</v>
      </c>
      <c r="F120" s="201" t="s">
        <v>225</v>
      </c>
      <c r="H120" s="200" t="s">
        <v>5</v>
      </c>
      <c r="I120" s="202"/>
      <c r="L120" s="199"/>
      <c r="M120" s="203"/>
      <c r="N120" s="204"/>
      <c r="O120" s="204"/>
      <c r="P120" s="204"/>
      <c r="Q120" s="204"/>
      <c r="R120" s="204"/>
      <c r="S120" s="204"/>
      <c r="T120" s="205"/>
      <c r="AT120" s="200" t="s">
        <v>183</v>
      </c>
      <c r="AU120" s="200" t="s">
        <v>84</v>
      </c>
      <c r="AV120" s="12" t="s">
        <v>24</v>
      </c>
      <c r="AW120" s="12" t="s">
        <v>39</v>
      </c>
      <c r="AX120" s="12" t="s">
        <v>75</v>
      </c>
      <c r="AY120" s="200" t="s">
        <v>171</v>
      </c>
    </row>
    <row r="121" spans="2:65" s="11" customFormat="1" ht="13.5">
      <c r="B121" s="191"/>
      <c r="D121" s="186" t="s">
        <v>183</v>
      </c>
      <c r="E121" s="192" t="s">
        <v>5</v>
      </c>
      <c r="F121" s="193" t="s">
        <v>1159</v>
      </c>
      <c r="H121" s="194">
        <v>27.4</v>
      </c>
      <c r="I121" s="195"/>
      <c r="L121" s="191"/>
      <c r="M121" s="196"/>
      <c r="N121" s="197"/>
      <c r="O121" s="197"/>
      <c r="P121" s="197"/>
      <c r="Q121" s="197"/>
      <c r="R121" s="197"/>
      <c r="S121" s="197"/>
      <c r="T121" s="198"/>
      <c r="AT121" s="192" t="s">
        <v>183</v>
      </c>
      <c r="AU121" s="192" t="s">
        <v>84</v>
      </c>
      <c r="AV121" s="11" t="s">
        <v>84</v>
      </c>
      <c r="AW121" s="11" t="s">
        <v>39</v>
      </c>
      <c r="AX121" s="11" t="s">
        <v>24</v>
      </c>
      <c r="AY121" s="192" t="s">
        <v>171</v>
      </c>
    </row>
    <row r="122" spans="2:65" s="1" customFormat="1" ht="25.5" customHeight="1">
      <c r="B122" s="173"/>
      <c r="C122" s="174" t="s">
        <v>29</v>
      </c>
      <c r="D122" s="174" t="s">
        <v>173</v>
      </c>
      <c r="E122" s="175" t="s">
        <v>228</v>
      </c>
      <c r="F122" s="176" t="s">
        <v>229</v>
      </c>
      <c r="G122" s="177" t="s">
        <v>194</v>
      </c>
      <c r="H122" s="178">
        <v>145</v>
      </c>
      <c r="I122" s="179"/>
      <c r="J122" s="180">
        <f>ROUND(I122*H122,2)</f>
        <v>0</v>
      </c>
      <c r="K122" s="176" t="s">
        <v>195</v>
      </c>
      <c r="L122" s="41"/>
      <c r="M122" s="181" t="s">
        <v>5</v>
      </c>
      <c r="N122" s="182" t="s">
        <v>46</v>
      </c>
      <c r="O122" s="42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AR122" s="24" t="s">
        <v>177</v>
      </c>
      <c r="AT122" s="24" t="s">
        <v>173</v>
      </c>
      <c r="AU122" s="24" t="s">
        <v>84</v>
      </c>
      <c r="AY122" s="24" t="s">
        <v>171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4" t="s">
        <v>24</v>
      </c>
      <c r="BK122" s="185">
        <f>ROUND(I122*H122,2)</f>
        <v>0</v>
      </c>
      <c r="BL122" s="24" t="s">
        <v>177</v>
      </c>
      <c r="BM122" s="24" t="s">
        <v>1160</v>
      </c>
    </row>
    <row r="123" spans="2:65" s="1" customFormat="1" ht="40.5">
      <c r="B123" s="41"/>
      <c r="D123" s="186" t="s">
        <v>179</v>
      </c>
      <c r="F123" s="187" t="s">
        <v>231</v>
      </c>
      <c r="I123" s="188"/>
      <c r="L123" s="41"/>
      <c r="M123" s="189"/>
      <c r="N123" s="42"/>
      <c r="O123" s="42"/>
      <c r="P123" s="42"/>
      <c r="Q123" s="42"/>
      <c r="R123" s="42"/>
      <c r="S123" s="42"/>
      <c r="T123" s="70"/>
      <c r="AT123" s="24" t="s">
        <v>179</v>
      </c>
      <c r="AU123" s="24" t="s">
        <v>84</v>
      </c>
    </row>
    <row r="124" spans="2:65" s="12" customFormat="1" ht="13.5">
      <c r="B124" s="199"/>
      <c r="D124" s="186" t="s">
        <v>183</v>
      </c>
      <c r="E124" s="200" t="s">
        <v>5</v>
      </c>
      <c r="F124" s="201" t="s">
        <v>208</v>
      </c>
      <c r="H124" s="200" t="s">
        <v>5</v>
      </c>
      <c r="I124" s="202"/>
      <c r="L124" s="199"/>
      <c r="M124" s="203"/>
      <c r="N124" s="204"/>
      <c r="O124" s="204"/>
      <c r="P124" s="204"/>
      <c r="Q124" s="204"/>
      <c r="R124" s="204"/>
      <c r="S124" s="204"/>
      <c r="T124" s="205"/>
      <c r="AT124" s="200" t="s">
        <v>183</v>
      </c>
      <c r="AU124" s="200" t="s">
        <v>84</v>
      </c>
      <c r="AV124" s="12" t="s">
        <v>24</v>
      </c>
      <c r="AW124" s="12" t="s">
        <v>39</v>
      </c>
      <c r="AX124" s="12" t="s">
        <v>75</v>
      </c>
      <c r="AY124" s="200" t="s">
        <v>171</v>
      </c>
    </row>
    <row r="125" spans="2:65" s="11" customFormat="1" ht="13.5">
      <c r="B125" s="191"/>
      <c r="D125" s="186" t="s">
        <v>183</v>
      </c>
      <c r="E125" s="192" t="s">
        <v>5</v>
      </c>
      <c r="F125" s="193" t="s">
        <v>701</v>
      </c>
      <c r="H125" s="194">
        <v>105</v>
      </c>
      <c r="I125" s="195"/>
      <c r="L125" s="191"/>
      <c r="M125" s="196"/>
      <c r="N125" s="197"/>
      <c r="O125" s="197"/>
      <c r="P125" s="197"/>
      <c r="Q125" s="197"/>
      <c r="R125" s="197"/>
      <c r="S125" s="197"/>
      <c r="T125" s="198"/>
      <c r="AT125" s="192" t="s">
        <v>183</v>
      </c>
      <c r="AU125" s="192" t="s">
        <v>84</v>
      </c>
      <c r="AV125" s="11" t="s">
        <v>84</v>
      </c>
      <c r="AW125" s="11" t="s">
        <v>39</v>
      </c>
      <c r="AX125" s="11" t="s">
        <v>75</v>
      </c>
      <c r="AY125" s="192" t="s">
        <v>171</v>
      </c>
    </row>
    <row r="126" spans="2:65" s="12" customFormat="1" ht="13.5">
      <c r="B126" s="199"/>
      <c r="D126" s="186" t="s">
        <v>183</v>
      </c>
      <c r="E126" s="200" t="s">
        <v>5</v>
      </c>
      <c r="F126" s="201" t="s">
        <v>926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183</v>
      </c>
      <c r="AU126" s="200" t="s">
        <v>84</v>
      </c>
      <c r="AV126" s="12" t="s">
        <v>24</v>
      </c>
      <c r="AW126" s="12" t="s">
        <v>39</v>
      </c>
      <c r="AX126" s="12" t="s">
        <v>75</v>
      </c>
      <c r="AY126" s="200" t="s">
        <v>171</v>
      </c>
    </row>
    <row r="127" spans="2:65" s="11" customFormat="1" ht="13.5">
      <c r="B127" s="191"/>
      <c r="D127" s="186" t="s">
        <v>183</v>
      </c>
      <c r="E127" s="192" t="s">
        <v>5</v>
      </c>
      <c r="F127" s="193" t="s">
        <v>1161</v>
      </c>
      <c r="H127" s="194">
        <v>40</v>
      </c>
      <c r="I127" s="195"/>
      <c r="L127" s="191"/>
      <c r="M127" s="196"/>
      <c r="N127" s="197"/>
      <c r="O127" s="197"/>
      <c r="P127" s="197"/>
      <c r="Q127" s="197"/>
      <c r="R127" s="197"/>
      <c r="S127" s="197"/>
      <c r="T127" s="198"/>
      <c r="AT127" s="192" t="s">
        <v>183</v>
      </c>
      <c r="AU127" s="192" t="s">
        <v>84</v>
      </c>
      <c r="AV127" s="11" t="s">
        <v>84</v>
      </c>
      <c r="AW127" s="11" t="s">
        <v>39</v>
      </c>
      <c r="AX127" s="11" t="s">
        <v>75</v>
      </c>
      <c r="AY127" s="192" t="s">
        <v>171</v>
      </c>
    </row>
    <row r="128" spans="2:65" s="13" customFormat="1" ht="13.5">
      <c r="B128" s="206"/>
      <c r="D128" s="186" t="s">
        <v>183</v>
      </c>
      <c r="E128" s="207" t="s">
        <v>5</v>
      </c>
      <c r="F128" s="208" t="s">
        <v>249</v>
      </c>
      <c r="H128" s="209">
        <v>145</v>
      </c>
      <c r="I128" s="210"/>
      <c r="L128" s="206"/>
      <c r="M128" s="211"/>
      <c r="N128" s="212"/>
      <c r="O128" s="212"/>
      <c r="P128" s="212"/>
      <c r="Q128" s="212"/>
      <c r="R128" s="212"/>
      <c r="S128" s="212"/>
      <c r="T128" s="213"/>
      <c r="AT128" s="207" t="s">
        <v>183</v>
      </c>
      <c r="AU128" s="207" t="s">
        <v>84</v>
      </c>
      <c r="AV128" s="13" t="s">
        <v>177</v>
      </c>
      <c r="AW128" s="13" t="s">
        <v>39</v>
      </c>
      <c r="AX128" s="13" t="s">
        <v>24</v>
      </c>
      <c r="AY128" s="207" t="s">
        <v>171</v>
      </c>
    </row>
    <row r="129" spans="2:65" s="1" customFormat="1" ht="25.5" customHeight="1">
      <c r="B129" s="173"/>
      <c r="C129" s="174" t="s">
        <v>111</v>
      </c>
      <c r="D129" s="174" t="s">
        <v>173</v>
      </c>
      <c r="E129" s="175" t="s">
        <v>1162</v>
      </c>
      <c r="F129" s="176" t="s">
        <v>1163</v>
      </c>
      <c r="G129" s="177" t="s">
        <v>194</v>
      </c>
      <c r="H129" s="178">
        <v>27.4</v>
      </c>
      <c r="I129" s="179"/>
      <c r="J129" s="180">
        <f>ROUND(I129*H129,2)</f>
        <v>0</v>
      </c>
      <c r="K129" s="176" t="s">
        <v>5</v>
      </c>
      <c r="L129" s="41"/>
      <c r="M129" s="181" t="s">
        <v>5</v>
      </c>
      <c r="N129" s="182" t="s">
        <v>46</v>
      </c>
      <c r="O129" s="42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AR129" s="24" t="s">
        <v>177</v>
      </c>
      <c r="AT129" s="24" t="s">
        <v>173</v>
      </c>
      <c r="AU129" s="24" t="s">
        <v>84</v>
      </c>
      <c r="AY129" s="24" t="s">
        <v>171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24" t="s">
        <v>24</v>
      </c>
      <c r="BK129" s="185">
        <f>ROUND(I129*H129,2)</f>
        <v>0</v>
      </c>
      <c r="BL129" s="24" t="s">
        <v>177</v>
      </c>
      <c r="BM129" s="24" t="s">
        <v>1164</v>
      </c>
    </row>
    <row r="130" spans="2:65" s="1" customFormat="1" ht="40.5">
      <c r="B130" s="41"/>
      <c r="D130" s="186" t="s">
        <v>179</v>
      </c>
      <c r="F130" s="187" t="s">
        <v>231</v>
      </c>
      <c r="I130" s="188"/>
      <c r="L130" s="41"/>
      <c r="M130" s="189"/>
      <c r="N130" s="42"/>
      <c r="O130" s="42"/>
      <c r="P130" s="42"/>
      <c r="Q130" s="42"/>
      <c r="R130" s="42"/>
      <c r="S130" s="42"/>
      <c r="T130" s="70"/>
      <c r="AT130" s="24" t="s">
        <v>179</v>
      </c>
      <c r="AU130" s="24" t="s">
        <v>84</v>
      </c>
    </row>
    <row r="131" spans="2:65" s="12" customFormat="1" ht="13.5">
      <c r="B131" s="199"/>
      <c r="D131" s="186" t="s">
        <v>183</v>
      </c>
      <c r="E131" s="200" t="s">
        <v>5</v>
      </c>
      <c r="F131" s="201" t="s">
        <v>609</v>
      </c>
      <c r="H131" s="200" t="s">
        <v>5</v>
      </c>
      <c r="I131" s="202"/>
      <c r="L131" s="199"/>
      <c r="M131" s="203"/>
      <c r="N131" s="204"/>
      <c r="O131" s="204"/>
      <c r="P131" s="204"/>
      <c r="Q131" s="204"/>
      <c r="R131" s="204"/>
      <c r="S131" s="204"/>
      <c r="T131" s="205"/>
      <c r="AT131" s="200" t="s">
        <v>183</v>
      </c>
      <c r="AU131" s="200" t="s">
        <v>84</v>
      </c>
      <c r="AV131" s="12" t="s">
        <v>24</v>
      </c>
      <c r="AW131" s="12" t="s">
        <v>39</v>
      </c>
      <c r="AX131" s="12" t="s">
        <v>75</v>
      </c>
      <c r="AY131" s="200" t="s">
        <v>171</v>
      </c>
    </row>
    <row r="132" spans="2:65" s="11" customFormat="1" ht="13.5">
      <c r="B132" s="191"/>
      <c r="D132" s="186" t="s">
        <v>183</v>
      </c>
      <c r="E132" s="192" t="s">
        <v>5</v>
      </c>
      <c r="F132" s="193" t="s">
        <v>1165</v>
      </c>
      <c r="H132" s="194">
        <v>27.4</v>
      </c>
      <c r="I132" s="195"/>
      <c r="L132" s="191"/>
      <c r="M132" s="196"/>
      <c r="N132" s="197"/>
      <c r="O132" s="197"/>
      <c r="P132" s="197"/>
      <c r="Q132" s="197"/>
      <c r="R132" s="197"/>
      <c r="S132" s="197"/>
      <c r="T132" s="198"/>
      <c r="AT132" s="192" t="s">
        <v>183</v>
      </c>
      <c r="AU132" s="192" t="s">
        <v>84</v>
      </c>
      <c r="AV132" s="11" t="s">
        <v>84</v>
      </c>
      <c r="AW132" s="11" t="s">
        <v>39</v>
      </c>
      <c r="AX132" s="11" t="s">
        <v>24</v>
      </c>
      <c r="AY132" s="192" t="s">
        <v>171</v>
      </c>
    </row>
    <row r="133" spans="2:65" s="1" customFormat="1" ht="16.5" customHeight="1">
      <c r="B133" s="173"/>
      <c r="C133" s="174" t="s">
        <v>114</v>
      </c>
      <c r="D133" s="174" t="s">
        <v>173</v>
      </c>
      <c r="E133" s="175" t="s">
        <v>238</v>
      </c>
      <c r="F133" s="176" t="s">
        <v>239</v>
      </c>
      <c r="G133" s="177" t="s">
        <v>194</v>
      </c>
      <c r="H133" s="178">
        <v>27.4</v>
      </c>
      <c r="I133" s="179"/>
      <c r="J133" s="180">
        <f>ROUND(I133*H133,2)</f>
        <v>0</v>
      </c>
      <c r="K133" s="176" t="s">
        <v>195</v>
      </c>
      <c r="L133" s="41"/>
      <c r="M133" s="181" t="s">
        <v>5</v>
      </c>
      <c r="N133" s="182" t="s">
        <v>46</v>
      </c>
      <c r="O133" s="42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AR133" s="24" t="s">
        <v>177</v>
      </c>
      <c r="AT133" s="24" t="s">
        <v>173</v>
      </c>
      <c r="AU133" s="24" t="s">
        <v>84</v>
      </c>
      <c r="AY133" s="24" t="s">
        <v>171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24" t="s">
        <v>24</v>
      </c>
      <c r="BK133" s="185">
        <f>ROUND(I133*H133,2)</f>
        <v>0</v>
      </c>
      <c r="BL133" s="24" t="s">
        <v>177</v>
      </c>
      <c r="BM133" s="24" t="s">
        <v>1166</v>
      </c>
    </row>
    <row r="134" spans="2:65" s="1" customFormat="1" ht="27">
      <c r="B134" s="41"/>
      <c r="D134" s="186" t="s">
        <v>179</v>
      </c>
      <c r="F134" s="187" t="s">
        <v>241</v>
      </c>
      <c r="I134" s="188"/>
      <c r="L134" s="41"/>
      <c r="M134" s="189"/>
      <c r="N134" s="42"/>
      <c r="O134" s="42"/>
      <c r="P134" s="42"/>
      <c r="Q134" s="42"/>
      <c r="R134" s="42"/>
      <c r="S134" s="42"/>
      <c r="T134" s="70"/>
      <c r="AT134" s="24" t="s">
        <v>179</v>
      </c>
      <c r="AU134" s="24" t="s">
        <v>84</v>
      </c>
    </row>
    <row r="135" spans="2:65" s="1" customFormat="1" ht="16.5" customHeight="1">
      <c r="B135" s="173"/>
      <c r="C135" s="174" t="s">
        <v>117</v>
      </c>
      <c r="D135" s="174" t="s">
        <v>173</v>
      </c>
      <c r="E135" s="175" t="s">
        <v>1167</v>
      </c>
      <c r="F135" s="176" t="s">
        <v>1168</v>
      </c>
      <c r="G135" s="177" t="s">
        <v>194</v>
      </c>
      <c r="H135" s="178">
        <v>27.4</v>
      </c>
      <c r="I135" s="179"/>
      <c r="J135" s="180">
        <f>ROUND(I135*H135,2)</f>
        <v>0</v>
      </c>
      <c r="K135" s="176" t="s">
        <v>5</v>
      </c>
      <c r="L135" s="41"/>
      <c r="M135" s="181" t="s">
        <v>5</v>
      </c>
      <c r="N135" s="182" t="s">
        <v>46</v>
      </c>
      <c r="O135" s="42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AR135" s="24" t="s">
        <v>177</v>
      </c>
      <c r="AT135" s="24" t="s">
        <v>173</v>
      </c>
      <c r="AU135" s="24" t="s">
        <v>84</v>
      </c>
      <c r="AY135" s="24" t="s">
        <v>171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4" t="s">
        <v>24</v>
      </c>
      <c r="BK135" s="185">
        <f>ROUND(I135*H135,2)</f>
        <v>0</v>
      </c>
      <c r="BL135" s="24" t="s">
        <v>177</v>
      </c>
      <c r="BM135" s="24" t="s">
        <v>1169</v>
      </c>
    </row>
    <row r="136" spans="2:65" s="1" customFormat="1" ht="27">
      <c r="B136" s="41"/>
      <c r="D136" s="186" t="s">
        <v>179</v>
      </c>
      <c r="F136" s="187" t="s">
        <v>241</v>
      </c>
      <c r="I136" s="188"/>
      <c r="L136" s="41"/>
      <c r="M136" s="189"/>
      <c r="N136" s="42"/>
      <c r="O136" s="42"/>
      <c r="P136" s="42"/>
      <c r="Q136" s="42"/>
      <c r="R136" s="42"/>
      <c r="S136" s="42"/>
      <c r="T136" s="70"/>
      <c r="AT136" s="24" t="s">
        <v>179</v>
      </c>
      <c r="AU136" s="24" t="s">
        <v>84</v>
      </c>
    </row>
    <row r="137" spans="2:65" s="1" customFormat="1" ht="16.5" customHeight="1">
      <c r="B137" s="173"/>
      <c r="C137" s="174" t="s">
        <v>120</v>
      </c>
      <c r="D137" s="174" t="s">
        <v>173</v>
      </c>
      <c r="E137" s="175" t="s">
        <v>242</v>
      </c>
      <c r="F137" s="176" t="s">
        <v>243</v>
      </c>
      <c r="G137" s="177" t="s">
        <v>194</v>
      </c>
      <c r="H137" s="178">
        <v>227</v>
      </c>
      <c r="I137" s="179"/>
      <c r="J137" s="180">
        <f>ROUND(I137*H137,2)</f>
        <v>0</v>
      </c>
      <c r="K137" s="176" t="s">
        <v>195</v>
      </c>
      <c r="L137" s="41"/>
      <c r="M137" s="181" t="s">
        <v>5</v>
      </c>
      <c r="N137" s="182" t="s">
        <v>46</v>
      </c>
      <c r="O137" s="42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AR137" s="24" t="s">
        <v>177</v>
      </c>
      <c r="AT137" s="24" t="s">
        <v>173</v>
      </c>
      <c r="AU137" s="24" t="s">
        <v>84</v>
      </c>
      <c r="AY137" s="24" t="s">
        <v>171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24" t="s">
        <v>24</v>
      </c>
      <c r="BK137" s="185">
        <f>ROUND(I137*H137,2)</f>
        <v>0</v>
      </c>
      <c r="BL137" s="24" t="s">
        <v>177</v>
      </c>
      <c r="BM137" s="24" t="s">
        <v>1170</v>
      </c>
    </row>
    <row r="138" spans="2:65" s="1" customFormat="1" ht="13.5">
      <c r="B138" s="41"/>
      <c r="D138" s="186" t="s">
        <v>179</v>
      </c>
      <c r="F138" s="187" t="s">
        <v>245</v>
      </c>
      <c r="I138" s="188"/>
      <c r="L138" s="41"/>
      <c r="M138" s="189"/>
      <c r="N138" s="42"/>
      <c r="O138" s="42"/>
      <c r="P138" s="42"/>
      <c r="Q138" s="42"/>
      <c r="R138" s="42"/>
      <c r="S138" s="42"/>
      <c r="T138" s="70"/>
      <c r="AT138" s="24" t="s">
        <v>179</v>
      </c>
      <c r="AU138" s="24" t="s">
        <v>84</v>
      </c>
    </row>
    <row r="139" spans="2:65" s="12" customFormat="1" ht="13.5">
      <c r="B139" s="199"/>
      <c r="D139" s="186" t="s">
        <v>183</v>
      </c>
      <c r="E139" s="200" t="s">
        <v>5</v>
      </c>
      <c r="F139" s="201" t="s">
        <v>246</v>
      </c>
      <c r="H139" s="200" t="s">
        <v>5</v>
      </c>
      <c r="I139" s="202"/>
      <c r="L139" s="199"/>
      <c r="M139" s="203"/>
      <c r="N139" s="204"/>
      <c r="O139" s="204"/>
      <c r="P139" s="204"/>
      <c r="Q139" s="204"/>
      <c r="R139" s="204"/>
      <c r="S139" s="204"/>
      <c r="T139" s="205"/>
      <c r="AT139" s="200" t="s">
        <v>183</v>
      </c>
      <c r="AU139" s="200" t="s">
        <v>84</v>
      </c>
      <c r="AV139" s="12" t="s">
        <v>24</v>
      </c>
      <c r="AW139" s="12" t="s">
        <v>39</v>
      </c>
      <c r="AX139" s="12" t="s">
        <v>75</v>
      </c>
      <c r="AY139" s="200" t="s">
        <v>171</v>
      </c>
    </row>
    <row r="140" spans="2:65" s="11" customFormat="1" ht="13.5">
      <c r="B140" s="191"/>
      <c r="D140" s="186" t="s">
        <v>183</v>
      </c>
      <c r="E140" s="192" t="s">
        <v>5</v>
      </c>
      <c r="F140" s="193" t="s">
        <v>1171</v>
      </c>
      <c r="H140" s="194">
        <v>82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183</v>
      </c>
      <c r="AU140" s="192" t="s">
        <v>84</v>
      </c>
      <c r="AV140" s="11" t="s">
        <v>84</v>
      </c>
      <c r="AW140" s="11" t="s">
        <v>39</v>
      </c>
      <c r="AX140" s="11" t="s">
        <v>75</v>
      </c>
      <c r="AY140" s="192" t="s">
        <v>171</v>
      </c>
    </row>
    <row r="141" spans="2:65" s="12" customFormat="1" ht="13.5">
      <c r="B141" s="199"/>
      <c r="D141" s="186" t="s">
        <v>183</v>
      </c>
      <c r="E141" s="200" t="s">
        <v>5</v>
      </c>
      <c r="F141" s="201" t="s">
        <v>208</v>
      </c>
      <c r="H141" s="200" t="s">
        <v>5</v>
      </c>
      <c r="I141" s="202"/>
      <c r="L141" s="199"/>
      <c r="M141" s="203"/>
      <c r="N141" s="204"/>
      <c r="O141" s="204"/>
      <c r="P141" s="204"/>
      <c r="Q141" s="204"/>
      <c r="R141" s="204"/>
      <c r="S141" s="204"/>
      <c r="T141" s="205"/>
      <c r="AT141" s="200" t="s">
        <v>183</v>
      </c>
      <c r="AU141" s="200" t="s">
        <v>84</v>
      </c>
      <c r="AV141" s="12" t="s">
        <v>24</v>
      </c>
      <c r="AW141" s="12" t="s">
        <v>39</v>
      </c>
      <c r="AX141" s="12" t="s">
        <v>75</v>
      </c>
      <c r="AY141" s="200" t="s">
        <v>171</v>
      </c>
    </row>
    <row r="142" spans="2:65" s="11" customFormat="1" ht="13.5">
      <c r="B142" s="191"/>
      <c r="D142" s="186" t="s">
        <v>183</v>
      </c>
      <c r="E142" s="192" t="s">
        <v>5</v>
      </c>
      <c r="F142" s="193" t="s">
        <v>701</v>
      </c>
      <c r="H142" s="194">
        <v>105</v>
      </c>
      <c r="I142" s="195"/>
      <c r="L142" s="191"/>
      <c r="M142" s="196"/>
      <c r="N142" s="197"/>
      <c r="O142" s="197"/>
      <c r="P142" s="197"/>
      <c r="Q142" s="197"/>
      <c r="R142" s="197"/>
      <c r="S142" s="197"/>
      <c r="T142" s="198"/>
      <c r="AT142" s="192" t="s">
        <v>183</v>
      </c>
      <c r="AU142" s="192" t="s">
        <v>84</v>
      </c>
      <c r="AV142" s="11" t="s">
        <v>84</v>
      </c>
      <c r="AW142" s="11" t="s">
        <v>39</v>
      </c>
      <c r="AX142" s="11" t="s">
        <v>75</v>
      </c>
      <c r="AY142" s="192" t="s">
        <v>171</v>
      </c>
    </row>
    <row r="143" spans="2:65" s="12" customFormat="1" ht="13.5">
      <c r="B143" s="199"/>
      <c r="D143" s="186" t="s">
        <v>183</v>
      </c>
      <c r="E143" s="200" t="s">
        <v>5</v>
      </c>
      <c r="F143" s="201" t="s">
        <v>926</v>
      </c>
      <c r="H143" s="200" t="s">
        <v>5</v>
      </c>
      <c r="I143" s="202"/>
      <c r="L143" s="199"/>
      <c r="M143" s="203"/>
      <c r="N143" s="204"/>
      <c r="O143" s="204"/>
      <c r="P143" s="204"/>
      <c r="Q143" s="204"/>
      <c r="R143" s="204"/>
      <c r="S143" s="204"/>
      <c r="T143" s="205"/>
      <c r="AT143" s="200" t="s">
        <v>183</v>
      </c>
      <c r="AU143" s="200" t="s">
        <v>84</v>
      </c>
      <c r="AV143" s="12" t="s">
        <v>24</v>
      </c>
      <c r="AW143" s="12" t="s">
        <v>39</v>
      </c>
      <c r="AX143" s="12" t="s">
        <v>75</v>
      </c>
      <c r="AY143" s="200" t="s">
        <v>171</v>
      </c>
    </row>
    <row r="144" spans="2:65" s="11" customFormat="1" ht="13.5">
      <c r="B144" s="191"/>
      <c r="D144" s="186" t="s">
        <v>183</v>
      </c>
      <c r="E144" s="192" t="s">
        <v>5</v>
      </c>
      <c r="F144" s="193" t="s">
        <v>1161</v>
      </c>
      <c r="H144" s="194">
        <v>40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183</v>
      </c>
      <c r="AU144" s="192" t="s">
        <v>84</v>
      </c>
      <c r="AV144" s="11" t="s">
        <v>84</v>
      </c>
      <c r="AW144" s="11" t="s">
        <v>39</v>
      </c>
      <c r="AX144" s="11" t="s">
        <v>75</v>
      </c>
      <c r="AY144" s="192" t="s">
        <v>171</v>
      </c>
    </row>
    <row r="145" spans="2:65" s="13" customFormat="1" ht="13.5">
      <c r="B145" s="206"/>
      <c r="D145" s="186" t="s">
        <v>183</v>
      </c>
      <c r="E145" s="207" t="s">
        <v>5</v>
      </c>
      <c r="F145" s="208" t="s">
        <v>249</v>
      </c>
      <c r="H145" s="209">
        <v>227</v>
      </c>
      <c r="I145" s="210"/>
      <c r="L145" s="206"/>
      <c r="M145" s="211"/>
      <c r="N145" s="212"/>
      <c r="O145" s="212"/>
      <c r="P145" s="212"/>
      <c r="Q145" s="212"/>
      <c r="R145" s="212"/>
      <c r="S145" s="212"/>
      <c r="T145" s="213"/>
      <c r="AT145" s="207" t="s">
        <v>183</v>
      </c>
      <c r="AU145" s="207" t="s">
        <v>84</v>
      </c>
      <c r="AV145" s="13" t="s">
        <v>177</v>
      </c>
      <c r="AW145" s="13" t="s">
        <v>39</v>
      </c>
      <c r="AX145" s="13" t="s">
        <v>24</v>
      </c>
      <c r="AY145" s="207" t="s">
        <v>171</v>
      </c>
    </row>
    <row r="146" spans="2:65" s="1" customFormat="1" ht="16.5" customHeight="1">
      <c r="B146" s="173"/>
      <c r="C146" s="174" t="s">
        <v>11</v>
      </c>
      <c r="D146" s="174" t="s">
        <v>173</v>
      </c>
      <c r="E146" s="175" t="s">
        <v>250</v>
      </c>
      <c r="F146" s="176" t="s">
        <v>251</v>
      </c>
      <c r="G146" s="177" t="s">
        <v>194</v>
      </c>
      <c r="H146" s="178">
        <v>27.4</v>
      </c>
      <c r="I146" s="179"/>
      <c r="J146" s="180">
        <f>ROUND(I146*H146,2)</f>
        <v>0</v>
      </c>
      <c r="K146" s="176" t="s">
        <v>195</v>
      </c>
      <c r="L146" s="41"/>
      <c r="M146" s="181" t="s">
        <v>5</v>
      </c>
      <c r="N146" s="182" t="s">
        <v>46</v>
      </c>
      <c r="O146" s="42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24" t="s">
        <v>177</v>
      </c>
      <c r="AT146" s="24" t="s">
        <v>173</v>
      </c>
      <c r="AU146" s="24" t="s">
        <v>84</v>
      </c>
      <c r="AY146" s="24" t="s">
        <v>171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24" t="s">
        <v>24</v>
      </c>
      <c r="BK146" s="185">
        <f>ROUND(I146*H146,2)</f>
        <v>0</v>
      </c>
      <c r="BL146" s="24" t="s">
        <v>177</v>
      </c>
      <c r="BM146" s="24" t="s">
        <v>1172</v>
      </c>
    </row>
    <row r="147" spans="2:65" s="1" customFormat="1" ht="27">
      <c r="B147" s="41"/>
      <c r="D147" s="186" t="s">
        <v>179</v>
      </c>
      <c r="F147" s="187" t="s">
        <v>253</v>
      </c>
      <c r="I147" s="188"/>
      <c r="L147" s="41"/>
      <c r="M147" s="189"/>
      <c r="N147" s="42"/>
      <c r="O147" s="42"/>
      <c r="P147" s="42"/>
      <c r="Q147" s="42"/>
      <c r="R147" s="42"/>
      <c r="S147" s="42"/>
      <c r="T147" s="70"/>
      <c r="AT147" s="24" t="s">
        <v>179</v>
      </c>
      <c r="AU147" s="24" t="s">
        <v>84</v>
      </c>
    </row>
    <row r="148" spans="2:65" s="1" customFormat="1" ht="27">
      <c r="B148" s="41"/>
      <c r="D148" s="186" t="s">
        <v>181</v>
      </c>
      <c r="F148" s="190" t="s">
        <v>271</v>
      </c>
      <c r="I148" s="188"/>
      <c r="L148" s="41"/>
      <c r="M148" s="189"/>
      <c r="N148" s="42"/>
      <c r="O148" s="42"/>
      <c r="P148" s="42"/>
      <c r="Q148" s="42"/>
      <c r="R148" s="42"/>
      <c r="S148" s="42"/>
      <c r="T148" s="70"/>
      <c r="AT148" s="24" t="s">
        <v>181</v>
      </c>
      <c r="AU148" s="24" t="s">
        <v>84</v>
      </c>
    </row>
    <row r="149" spans="2:65" s="11" customFormat="1" ht="13.5">
      <c r="B149" s="191"/>
      <c r="D149" s="186" t="s">
        <v>183</v>
      </c>
      <c r="E149" s="192" t="s">
        <v>5</v>
      </c>
      <c r="F149" s="193" t="s">
        <v>1165</v>
      </c>
      <c r="H149" s="194">
        <v>27.4</v>
      </c>
      <c r="I149" s="195"/>
      <c r="L149" s="191"/>
      <c r="M149" s="196"/>
      <c r="N149" s="197"/>
      <c r="O149" s="197"/>
      <c r="P149" s="197"/>
      <c r="Q149" s="197"/>
      <c r="R149" s="197"/>
      <c r="S149" s="197"/>
      <c r="T149" s="198"/>
      <c r="AT149" s="192" t="s">
        <v>183</v>
      </c>
      <c r="AU149" s="192" t="s">
        <v>84</v>
      </c>
      <c r="AV149" s="11" t="s">
        <v>84</v>
      </c>
      <c r="AW149" s="11" t="s">
        <v>39</v>
      </c>
      <c r="AX149" s="11" t="s">
        <v>24</v>
      </c>
      <c r="AY149" s="192" t="s">
        <v>171</v>
      </c>
    </row>
    <row r="150" spans="2:65" s="1" customFormat="1" ht="16.5" customHeight="1">
      <c r="B150" s="173"/>
      <c r="C150" s="174" t="s">
        <v>125</v>
      </c>
      <c r="D150" s="174" t="s">
        <v>173</v>
      </c>
      <c r="E150" s="175" t="s">
        <v>263</v>
      </c>
      <c r="F150" s="176" t="s">
        <v>938</v>
      </c>
      <c r="G150" s="177" t="s">
        <v>176</v>
      </c>
      <c r="H150" s="178">
        <v>274</v>
      </c>
      <c r="I150" s="179"/>
      <c r="J150" s="180">
        <f>ROUND(I150*H150,2)</f>
        <v>0</v>
      </c>
      <c r="K150" s="176" t="s">
        <v>5</v>
      </c>
      <c r="L150" s="41"/>
      <c r="M150" s="181" t="s">
        <v>5</v>
      </c>
      <c r="N150" s="182" t="s">
        <v>46</v>
      </c>
      <c r="O150" s="42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AR150" s="24" t="s">
        <v>177</v>
      </c>
      <c r="AT150" s="24" t="s">
        <v>173</v>
      </c>
      <c r="AU150" s="24" t="s">
        <v>84</v>
      </c>
      <c r="AY150" s="24" t="s">
        <v>171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24" t="s">
        <v>24</v>
      </c>
      <c r="BK150" s="185">
        <f>ROUND(I150*H150,2)</f>
        <v>0</v>
      </c>
      <c r="BL150" s="24" t="s">
        <v>177</v>
      </c>
      <c r="BM150" s="24" t="s">
        <v>1173</v>
      </c>
    </row>
    <row r="151" spans="2:65" s="1" customFormat="1" ht="13.5">
      <c r="B151" s="41"/>
      <c r="D151" s="186" t="s">
        <v>179</v>
      </c>
      <c r="F151" s="187" t="s">
        <v>940</v>
      </c>
      <c r="I151" s="188"/>
      <c r="L151" s="41"/>
      <c r="M151" s="189"/>
      <c r="N151" s="42"/>
      <c r="O151" s="42"/>
      <c r="P151" s="42"/>
      <c r="Q151" s="42"/>
      <c r="R151" s="42"/>
      <c r="S151" s="42"/>
      <c r="T151" s="70"/>
      <c r="AT151" s="24" t="s">
        <v>179</v>
      </c>
      <c r="AU151" s="24" t="s">
        <v>84</v>
      </c>
    </row>
    <row r="152" spans="2:65" s="1" customFormat="1" ht="27">
      <c r="B152" s="41"/>
      <c r="D152" s="186" t="s">
        <v>181</v>
      </c>
      <c r="F152" s="190" t="s">
        <v>271</v>
      </c>
      <c r="I152" s="188"/>
      <c r="L152" s="41"/>
      <c r="M152" s="189"/>
      <c r="N152" s="42"/>
      <c r="O152" s="42"/>
      <c r="P152" s="42"/>
      <c r="Q152" s="42"/>
      <c r="R152" s="42"/>
      <c r="S152" s="42"/>
      <c r="T152" s="70"/>
      <c r="AT152" s="24" t="s">
        <v>181</v>
      </c>
      <c r="AU152" s="24" t="s">
        <v>84</v>
      </c>
    </row>
    <row r="153" spans="2:65" s="1" customFormat="1" ht="25.5" customHeight="1">
      <c r="B153" s="173"/>
      <c r="C153" s="174" t="s">
        <v>128</v>
      </c>
      <c r="D153" s="174" t="s">
        <v>173</v>
      </c>
      <c r="E153" s="175" t="s">
        <v>267</v>
      </c>
      <c r="F153" s="176" t="s">
        <v>268</v>
      </c>
      <c r="G153" s="177" t="s">
        <v>176</v>
      </c>
      <c r="H153" s="178">
        <v>274</v>
      </c>
      <c r="I153" s="179"/>
      <c r="J153" s="180">
        <f>ROUND(I153*H153,2)</f>
        <v>0</v>
      </c>
      <c r="K153" s="176" t="s">
        <v>195</v>
      </c>
      <c r="L153" s="41"/>
      <c r="M153" s="181" t="s">
        <v>5</v>
      </c>
      <c r="N153" s="182" t="s">
        <v>46</v>
      </c>
      <c r="O153" s="42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24" t="s">
        <v>177</v>
      </c>
      <c r="AT153" s="24" t="s">
        <v>173</v>
      </c>
      <c r="AU153" s="24" t="s">
        <v>84</v>
      </c>
      <c r="AY153" s="24" t="s">
        <v>171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24" t="s">
        <v>24</v>
      </c>
      <c r="BK153" s="185">
        <f>ROUND(I153*H153,2)</f>
        <v>0</v>
      </c>
      <c r="BL153" s="24" t="s">
        <v>177</v>
      </c>
      <c r="BM153" s="24" t="s">
        <v>1174</v>
      </c>
    </row>
    <row r="154" spans="2:65" s="1" customFormat="1" ht="27">
      <c r="B154" s="41"/>
      <c r="D154" s="186" t="s">
        <v>179</v>
      </c>
      <c r="F154" s="187" t="s">
        <v>270</v>
      </c>
      <c r="I154" s="188"/>
      <c r="L154" s="41"/>
      <c r="M154" s="189"/>
      <c r="N154" s="42"/>
      <c r="O154" s="42"/>
      <c r="P154" s="42"/>
      <c r="Q154" s="42"/>
      <c r="R154" s="42"/>
      <c r="S154" s="42"/>
      <c r="T154" s="70"/>
      <c r="AT154" s="24" t="s">
        <v>179</v>
      </c>
      <c r="AU154" s="24" t="s">
        <v>84</v>
      </c>
    </row>
    <row r="155" spans="2:65" s="1" customFormat="1" ht="27">
      <c r="B155" s="41"/>
      <c r="D155" s="186" t="s">
        <v>181</v>
      </c>
      <c r="F155" s="190" t="s">
        <v>271</v>
      </c>
      <c r="I155" s="188"/>
      <c r="L155" s="41"/>
      <c r="M155" s="189"/>
      <c r="N155" s="42"/>
      <c r="O155" s="42"/>
      <c r="P155" s="42"/>
      <c r="Q155" s="42"/>
      <c r="R155" s="42"/>
      <c r="S155" s="42"/>
      <c r="T155" s="70"/>
      <c r="AT155" s="24" t="s">
        <v>181</v>
      </c>
      <c r="AU155" s="24" t="s">
        <v>84</v>
      </c>
    </row>
    <row r="156" spans="2:65" s="1" customFormat="1" ht="16.5" customHeight="1">
      <c r="B156" s="173"/>
      <c r="C156" s="174" t="s">
        <v>131</v>
      </c>
      <c r="D156" s="174" t="s">
        <v>173</v>
      </c>
      <c r="E156" s="175" t="s">
        <v>276</v>
      </c>
      <c r="F156" s="176" t="s">
        <v>277</v>
      </c>
      <c r="G156" s="177" t="s">
        <v>176</v>
      </c>
      <c r="H156" s="178">
        <v>274</v>
      </c>
      <c r="I156" s="179"/>
      <c r="J156" s="180">
        <f>ROUND(I156*H156,2)</f>
        <v>0</v>
      </c>
      <c r="K156" s="176" t="s">
        <v>195</v>
      </c>
      <c r="L156" s="41"/>
      <c r="M156" s="181" t="s">
        <v>5</v>
      </c>
      <c r="N156" s="182" t="s">
        <v>46</v>
      </c>
      <c r="O156" s="42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AR156" s="24" t="s">
        <v>177</v>
      </c>
      <c r="AT156" s="24" t="s">
        <v>173</v>
      </c>
      <c r="AU156" s="24" t="s">
        <v>84</v>
      </c>
      <c r="AY156" s="24" t="s">
        <v>171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4" t="s">
        <v>24</v>
      </c>
      <c r="BK156" s="185">
        <f>ROUND(I156*H156,2)</f>
        <v>0</v>
      </c>
      <c r="BL156" s="24" t="s">
        <v>177</v>
      </c>
      <c r="BM156" s="24" t="s">
        <v>1175</v>
      </c>
    </row>
    <row r="157" spans="2:65" s="1" customFormat="1" ht="27">
      <c r="B157" s="41"/>
      <c r="D157" s="186" t="s">
        <v>179</v>
      </c>
      <c r="F157" s="187" t="s">
        <v>279</v>
      </c>
      <c r="I157" s="188"/>
      <c r="L157" s="41"/>
      <c r="M157" s="189"/>
      <c r="N157" s="42"/>
      <c r="O157" s="42"/>
      <c r="P157" s="42"/>
      <c r="Q157" s="42"/>
      <c r="R157" s="42"/>
      <c r="S157" s="42"/>
      <c r="T157" s="70"/>
      <c r="AT157" s="24" t="s">
        <v>179</v>
      </c>
      <c r="AU157" s="24" t="s">
        <v>84</v>
      </c>
    </row>
    <row r="158" spans="2:65" s="1" customFormat="1" ht="27">
      <c r="B158" s="41"/>
      <c r="D158" s="186" t="s">
        <v>181</v>
      </c>
      <c r="F158" s="190" t="s">
        <v>271</v>
      </c>
      <c r="I158" s="188"/>
      <c r="L158" s="41"/>
      <c r="M158" s="189"/>
      <c r="N158" s="42"/>
      <c r="O158" s="42"/>
      <c r="P158" s="42"/>
      <c r="Q158" s="42"/>
      <c r="R158" s="42"/>
      <c r="S158" s="42"/>
      <c r="T158" s="70"/>
      <c r="AT158" s="24" t="s">
        <v>181</v>
      </c>
      <c r="AU158" s="24" t="s">
        <v>84</v>
      </c>
    </row>
    <row r="159" spans="2:65" s="11" customFormat="1" ht="13.5">
      <c r="B159" s="191"/>
      <c r="D159" s="186" t="s">
        <v>183</v>
      </c>
      <c r="E159" s="192" t="s">
        <v>5</v>
      </c>
      <c r="F159" s="193" t="s">
        <v>1176</v>
      </c>
      <c r="H159" s="194">
        <v>274</v>
      </c>
      <c r="I159" s="195"/>
      <c r="L159" s="191"/>
      <c r="M159" s="196"/>
      <c r="N159" s="197"/>
      <c r="O159" s="197"/>
      <c r="P159" s="197"/>
      <c r="Q159" s="197"/>
      <c r="R159" s="197"/>
      <c r="S159" s="197"/>
      <c r="T159" s="198"/>
      <c r="AT159" s="192" t="s">
        <v>183</v>
      </c>
      <c r="AU159" s="192" t="s">
        <v>84</v>
      </c>
      <c r="AV159" s="11" t="s">
        <v>84</v>
      </c>
      <c r="AW159" s="11" t="s">
        <v>39</v>
      </c>
      <c r="AX159" s="11" t="s">
        <v>24</v>
      </c>
      <c r="AY159" s="192" t="s">
        <v>171</v>
      </c>
    </row>
    <row r="160" spans="2:65" s="1" customFormat="1" ht="16.5" customHeight="1">
      <c r="B160" s="173"/>
      <c r="C160" s="174" t="s">
        <v>281</v>
      </c>
      <c r="D160" s="174" t="s">
        <v>173</v>
      </c>
      <c r="E160" s="175" t="s">
        <v>944</v>
      </c>
      <c r="F160" s="176" t="s">
        <v>945</v>
      </c>
      <c r="G160" s="177" t="s">
        <v>176</v>
      </c>
      <c r="H160" s="178">
        <v>10</v>
      </c>
      <c r="I160" s="179"/>
      <c r="J160" s="180">
        <f>ROUND(I160*H160,2)</f>
        <v>0</v>
      </c>
      <c r="K160" s="176" t="s">
        <v>195</v>
      </c>
      <c r="L160" s="41"/>
      <c r="M160" s="181" t="s">
        <v>5</v>
      </c>
      <c r="N160" s="182" t="s">
        <v>46</v>
      </c>
      <c r="O160" s="42"/>
      <c r="P160" s="183">
        <f>O160*H160</f>
        <v>0</v>
      </c>
      <c r="Q160" s="183">
        <v>9.4000000000000004E-3</v>
      </c>
      <c r="R160" s="183">
        <f>Q160*H160</f>
        <v>9.4E-2</v>
      </c>
      <c r="S160" s="183">
        <v>0</v>
      </c>
      <c r="T160" s="184">
        <f>S160*H160</f>
        <v>0</v>
      </c>
      <c r="AR160" s="24" t="s">
        <v>177</v>
      </c>
      <c r="AT160" s="24" t="s">
        <v>173</v>
      </c>
      <c r="AU160" s="24" t="s">
        <v>84</v>
      </c>
      <c r="AY160" s="24" t="s">
        <v>171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24" t="s">
        <v>24</v>
      </c>
      <c r="BK160" s="185">
        <f>ROUND(I160*H160,2)</f>
        <v>0</v>
      </c>
      <c r="BL160" s="24" t="s">
        <v>177</v>
      </c>
      <c r="BM160" s="24" t="s">
        <v>1177</v>
      </c>
    </row>
    <row r="161" spans="2:65" s="1" customFormat="1" ht="13.5">
      <c r="B161" s="41"/>
      <c r="D161" s="186" t="s">
        <v>179</v>
      </c>
      <c r="F161" s="187" t="s">
        <v>947</v>
      </c>
      <c r="I161" s="188"/>
      <c r="L161" s="41"/>
      <c r="M161" s="189"/>
      <c r="N161" s="42"/>
      <c r="O161" s="42"/>
      <c r="P161" s="42"/>
      <c r="Q161" s="42"/>
      <c r="R161" s="42"/>
      <c r="S161" s="42"/>
      <c r="T161" s="70"/>
      <c r="AT161" s="24" t="s">
        <v>179</v>
      </c>
      <c r="AU161" s="24" t="s">
        <v>84</v>
      </c>
    </row>
    <row r="162" spans="2:65" s="1" customFormat="1" ht="27">
      <c r="B162" s="41"/>
      <c r="D162" s="186" t="s">
        <v>181</v>
      </c>
      <c r="F162" s="190" t="s">
        <v>271</v>
      </c>
      <c r="I162" s="188"/>
      <c r="L162" s="41"/>
      <c r="M162" s="189"/>
      <c r="N162" s="42"/>
      <c r="O162" s="42"/>
      <c r="P162" s="42"/>
      <c r="Q162" s="42"/>
      <c r="R162" s="42"/>
      <c r="S162" s="42"/>
      <c r="T162" s="70"/>
      <c r="AT162" s="24" t="s">
        <v>181</v>
      </c>
      <c r="AU162" s="24" t="s">
        <v>84</v>
      </c>
    </row>
    <row r="163" spans="2:65" s="11" customFormat="1" ht="13.5">
      <c r="B163" s="191"/>
      <c r="D163" s="186" t="s">
        <v>183</v>
      </c>
      <c r="E163" s="192" t="s">
        <v>5</v>
      </c>
      <c r="F163" s="193" t="s">
        <v>29</v>
      </c>
      <c r="H163" s="194">
        <v>10</v>
      </c>
      <c r="I163" s="195"/>
      <c r="L163" s="191"/>
      <c r="M163" s="196"/>
      <c r="N163" s="197"/>
      <c r="O163" s="197"/>
      <c r="P163" s="197"/>
      <c r="Q163" s="197"/>
      <c r="R163" s="197"/>
      <c r="S163" s="197"/>
      <c r="T163" s="198"/>
      <c r="AT163" s="192" t="s">
        <v>183</v>
      </c>
      <c r="AU163" s="192" t="s">
        <v>84</v>
      </c>
      <c r="AV163" s="11" t="s">
        <v>84</v>
      </c>
      <c r="AW163" s="11" t="s">
        <v>39</v>
      </c>
      <c r="AX163" s="11" t="s">
        <v>24</v>
      </c>
      <c r="AY163" s="192" t="s">
        <v>171</v>
      </c>
    </row>
    <row r="164" spans="2:65" s="1" customFormat="1" ht="16.5" customHeight="1">
      <c r="B164" s="173"/>
      <c r="C164" s="174" t="s">
        <v>289</v>
      </c>
      <c r="D164" s="174" t="s">
        <v>173</v>
      </c>
      <c r="E164" s="175" t="s">
        <v>948</v>
      </c>
      <c r="F164" s="176" t="s">
        <v>949</v>
      </c>
      <c r="G164" s="177" t="s">
        <v>176</v>
      </c>
      <c r="H164" s="178">
        <v>10</v>
      </c>
      <c r="I164" s="179"/>
      <c r="J164" s="180">
        <f>ROUND(I164*H164,2)</f>
        <v>0</v>
      </c>
      <c r="K164" s="176" t="s">
        <v>195</v>
      </c>
      <c r="L164" s="41"/>
      <c r="M164" s="181" t="s">
        <v>5</v>
      </c>
      <c r="N164" s="182" t="s">
        <v>46</v>
      </c>
      <c r="O164" s="42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AR164" s="24" t="s">
        <v>177</v>
      </c>
      <c r="AT164" s="24" t="s">
        <v>173</v>
      </c>
      <c r="AU164" s="24" t="s">
        <v>84</v>
      </c>
      <c r="AY164" s="24" t="s">
        <v>171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24" t="s">
        <v>24</v>
      </c>
      <c r="BK164" s="185">
        <f>ROUND(I164*H164,2)</f>
        <v>0</v>
      </c>
      <c r="BL164" s="24" t="s">
        <v>177</v>
      </c>
      <c r="BM164" s="24" t="s">
        <v>1178</v>
      </c>
    </row>
    <row r="165" spans="2:65" s="1" customFormat="1" ht="13.5">
      <c r="B165" s="41"/>
      <c r="D165" s="186" t="s">
        <v>179</v>
      </c>
      <c r="F165" s="187" t="s">
        <v>951</v>
      </c>
      <c r="I165" s="188"/>
      <c r="L165" s="41"/>
      <c r="M165" s="189"/>
      <c r="N165" s="42"/>
      <c r="O165" s="42"/>
      <c r="P165" s="42"/>
      <c r="Q165" s="42"/>
      <c r="R165" s="42"/>
      <c r="S165" s="42"/>
      <c r="T165" s="70"/>
      <c r="AT165" s="24" t="s">
        <v>179</v>
      </c>
      <c r="AU165" s="24" t="s">
        <v>84</v>
      </c>
    </row>
    <row r="166" spans="2:65" s="10" customFormat="1" ht="29.85" customHeight="1">
      <c r="B166" s="160"/>
      <c r="D166" s="161" t="s">
        <v>74</v>
      </c>
      <c r="E166" s="171" t="s">
        <v>84</v>
      </c>
      <c r="F166" s="171" t="s">
        <v>473</v>
      </c>
      <c r="I166" s="163"/>
      <c r="J166" s="172">
        <f>BK166</f>
        <v>0</v>
      </c>
      <c r="L166" s="160"/>
      <c r="M166" s="165"/>
      <c r="N166" s="166"/>
      <c r="O166" s="166"/>
      <c r="P166" s="167">
        <f>SUM(P167:P174)</f>
        <v>0</v>
      </c>
      <c r="Q166" s="166"/>
      <c r="R166" s="167">
        <f>SUM(R167:R174)</f>
        <v>2.8980000000000001</v>
      </c>
      <c r="S166" s="166"/>
      <c r="T166" s="168">
        <f>SUM(T167:T174)</f>
        <v>0</v>
      </c>
      <c r="AR166" s="161" t="s">
        <v>24</v>
      </c>
      <c r="AT166" s="169" t="s">
        <v>74</v>
      </c>
      <c r="AU166" s="169" t="s">
        <v>24</v>
      </c>
      <c r="AY166" s="161" t="s">
        <v>171</v>
      </c>
      <c r="BK166" s="170">
        <f>SUM(BK167:BK174)</f>
        <v>0</v>
      </c>
    </row>
    <row r="167" spans="2:65" s="1" customFormat="1" ht="16.5" customHeight="1">
      <c r="B167" s="173"/>
      <c r="C167" s="174" t="s">
        <v>10</v>
      </c>
      <c r="D167" s="174" t="s">
        <v>173</v>
      </c>
      <c r="E167" s="175" t="s">
        <v>1179</v>
      </c>
      <c r="F167" s="176" t="s">
        <v>1180</v>
      </c>
      <c r="G167" s="177" t="s">
        <v>194</v>
      </c>
      <c r="H167" s="178">
        <v>4</v>
      </c>
      <c r="I167" s="179"/>
      <c r="J167" s="180">
        <f>ROUND(I167*H167,2)</f>
        <v>0</v>
      </c>
      <c r="K167" s="176" t="s">
        <v>5</v>
      </c>
      <c r="L167" s="41"/>
      <c r="M167" s="181" t="s">
        <v>5</v>
      </c>
      <c r="N167" s="182" t="s">
        <v>46</v>
      </c>
      <c r="O167" s="42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AR167" s="24" t="s">
        <v>177</v>
      </c>
      <c r="AT167" s="24" t="s">
        <v>173</v>
      </c>
      <c r="AU167" s="24" t="s">
        <v>84</v>
      </c>
      <c r="AY167" s="24" t="s">
        <v>171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4" t="s">
        <v>24</v>
      </c>
      <c r="BK167" s="185">
        <f>ROUND(I167*H167,2)</f>
        <v>0</v>
      </c>
      <c r="BL167" s="24" t="s">
        <v>177</v>
      </c>
      <c r="BM167" s="24" t="s">
        <v>1181</v>
      </c>
    </row>
    <row r="168" spans="2:65" s="1" customFormat="1" ht="13.5">
      <c r="B168" s="41"/>
      <c r="D168" s="186" t="s">
        <v>179</v>
      </c>
      <c r="F168" s="187" t="s">
        <v>1180</v>
      </c>
      <c r="I168" s="188"/>
      <c r="L168" s="41"/>
      <c r="M168" s="189"/>
      <c r="N168" s="42"/>
      <c r="O168" s="42"/>
      <c r="P168" s="42"/>
      <c r="Q168" s="42"/>
      <c r="R168" s="42"/>
      <c r="S168" s="42"/>
      <c r="T168" s="70"/>
      <c r="AT168" s="24" t="s">
        <v>179</v>
      </c>
      <c r="AU168" s="24" t="s">
        <v>84</v>
      </c>
    </row>
    <row r="169" spans="2:65" s="1" customFormat="1" ht="27">
      <c r="B169" s="41"/>
      <c r="D169" s="186" t="s">
        <v>181</v>
      </c>
      <c r="F169" s="190" t="s">
        <v>271</v>
      </c>
      <c r="I169" s="188"/>
      <c r="L169" s="41"/>
      <c r="M169" s="189"/>
      <c r="N169" s="42"/>
      <c r="O169" s="42"/>
      <c r="P169" s="42"/>
      <c r="Q169" s="42"/>
      <c r="R169" s="42"/>
      <c r="S169" s="42"/>
      <c r="T169" s="70"/>
      <c r="AT169" s="24" t="s">
        <v>181</v>
      </c>
      <c r="AU169" s="24" t="s">
        <v>84</v>
      </c>
    </row>
    <row r="170" spans="2:65" s="11" customFormat="1" ht="13.5">
      <c r="B170" s="191"/>
      <c r="D170" s="186" t="s">
        <v>183</v>
      </c>
      <c r="E170" s="192" t="s">
        <v>5</v>
      </c>
      <c r="F170" s="193" t="s">
        <v>1182</v>
      </c>
      <c r="H170" s="194">
        <v>4</v>
      </c>
      <c r="I170" s="195"/>
      <c r="L170" s="191"/>
      <c r="M170" s="196"/>
      <c r="N170" s="197"/>
      <c r="O170" s="197"/>
      <c r="P170" s="197"/>
      <c r="Q170" s="197"/>
      <c r="R170" s="197"/>
      <c r="S170" s="197"/>
      <c r="T170" s="198"/>
      <c r="AT170" s="192" t="s">
        <v>183</v>
      </c>
      <c r="AU170" s="192" t="s">
        <v>84</v>
      </c>
      <c r="AV170" s="11" t="s">
        <v>84</v>
      </c>
      <c r="AW170" s="11" t="s">
        <v>39</v>
      </c>
      <c r="AX170" s="11" t="s">
        <v>24</v>
      </c>
      <c r="AY170" s="192" t="s">
        <v>171</v>
      </c>
    </row>
    <row r="171" spans="2:65" s="1" customFormat="1" ht="25.5" customHeight="1">
      <c r="B171" s="173"/>
      <c r="C171" s="174" t="s">
        <v>303</v>
      </c>
      <c r="D171" s="174" t="s">
        <v>173</v>
      </c>
      <c r="E171" s="175" t="s">
        <v>1183</v>
      </c>
      <c r="F171" s="176" t="s">
        <v>1184</v>
      </c>
      <c r="G171" s="177" t="s">
        <v>396</v>
      </c>
      <c r="H171" s="178">
        <v>10</v>
      </c>
      <c r="I171" s="179"/>
      <c r="J171" s="180">
        <f>ROUND(I171*H171,2)</f>
        <v>0</v>
      </c>
      <c r="K171" s="176" t="s">
        <v>195</v>
      </c>
      <c r="L171" s="41"/>
      <c r="M171" s="181" t="s">
        <v>5</v>
      </c>
      <c r="N171" s="182" t="s">
        <v>46</v>
      </c>
      <c r="O171" s="42"/>
      <c r="P171" s="183">
        <f>O171*H171</f>
        <v>0</v>
      </c>
      <c r="Q171" s="183">
        <v>0.2898</v>
      </c>
      <c r="R171" s="183">
        <f>Q171*H171</f>
        <v>2.8980000000000001</v>
      </c>
      <c r="S171" s="183">
        <v>0</v>
      </c>
      <c r="T171" s="184">
        <f>S171*H171</f>
        <v>0</v>
      </c>
      <c r="AR171" s="24" t="s">
        <v>177</v>
      </c>
      <c r="AT171" s="24" t="s">
        <v>173</v>
      </c>
      <c r="AU171" s="24" t="s">
        <v>84</v>
      </c>
      <c r="AY171" s="24" t="s">
        <v>171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4" t="s">
        <v>24</v>
      </c>
      <c r="BK171" s="185">
        <f>ROUND(I171*H171,2)</f>
        <v>0</v>
      </c>
      <c r="BL171" s="24" t="s">
        <v>177</v>
      </c>
      <c r="BM171" s="24" t="s">
        <v>1185</v>
      </c>
    </row>
    <row r="172" spans="2:65" s="1" customFormat="1" ht="40.5">
      <c r="B172" s="41"/>
      <c r="D172" s="186" t="s">
        <v>179</v>
      </c>
      <c r="F172" s="187" t="s">
        <v>1186</v>
      </c>
      <c r="I172" s="188"/>
      <c r="L172" s="41"/>
      <c r="M172" s="189"/>
      <c r="N172" s="42"/>
      <c r="O172" s="42"/>
      <c r="P172" s="42"/>
      <c r="Q172" s="42"/>
      <c r="R172" s="42"/>
      <c r="S172" s="42"/>
      <c r="T172" s="70"/>
      <c r="AT172" s="24" t="s">
        <v>179</v>
      </c>
      <c r="AU172" s="24" t="s">
        <v>84</v>
      </c>
    </row>
    <row r="173" spans="2:65" s="1" customFormat="1" ht="27">
      <c r="B173" s="41"/>
      <c r="D173" s="186" t="s">
        <v>181</v>
      </c>
      <c r="F173" s="190" t="s">
        <v>271</v>
      </c>
      <c r="I173" s="188"/>
      <c r="L173" s="41"/>
      <c r="M173" s="189"/>
      <c r="N173" s="42"/>
      <c r="O173" s="42"/>
      <c r="P173" s="42"/>
      <c r="Q173" s="42"/>
      <c r="R173" s="42"/>
      <c r="S173" s="42"/>
      <c r="T173" s="70"/>
      <c r="AT173" s="24" t="s">
        <v>181</v>
      </c>
      <c r="AU173" s="24" t="s">
        <v>84</v>
      </c>
    </row>
    <row r="174" spans="2:65" s="11" customFormat="1" ht="13.5">
      <c r="B174" s="191"/>
      <c r="D174" s="186" t="s">
        <v>183</v>
      </c>
      <c r="E174" s="192" t="s">
        <v>5</v>
      </c>
      <c r="F174" s="193" t="s">
        <v>1187</v>
      </c>
      <c r="H174" s="194">
        <v>10</v>
      </c>
      <c r="I174" s="195"/>
      <c r="L174" s="191"/>
      <c r="M174" s="196"/>
      <c r="N174" s="197"/>
      <c r="O174" s="197"/>
      <c r="P174" s="197"/>
      <c r="Q174" s="197"/>
      <c r="R174" s="197"/>
      <c r="S174" s="197"/>
      <c r="T174" s="198"/>
      <c r="AT174" s="192" t="s">
        <v>183</v>
      </c>
      <c r="AU174" s="192" t="s">
        <v>84</v>
      </c>
      <c r="AV174" s="11" t="s">
        <v>84</v>
      </c>
      <c r="AW174" s="11" t="s">
        <v>39</v>
      </c>
      <c r="AX174" s="11" t="s">
        <v>24</v>
      </c>
      <c r="AY174" s="192" t="s">
        <v>171</v>
      </c>
    </row>
    <row r="175" spans="2:65" s="10" customFormat="1" ht="29.85" customHeight="1">
      <c r="B175" s="160"/>
      <c r="D175" s="161" t="s">
        <v>74</v>
      </c>
      <c r="E175" s="171" t="s">
        <v>191</v>
      </c>
      <c r="F175" s="171" t="s">
        <v>288</v>
      </c>
      <c r="I175" s="163"/>
      <c r="J175" s="172">
        <f>BK175</f>
        <v>0</v>
      </c>
      <c r="L175" s="160"/>
      <c r="M175" s="165"/>
      <c r="N175" s="166"/>
      <c r="O175" s="166"/>
      <c r="P175" s="167">
        <f>SUM(P176:P181)</f>
        <v>0</v>
      </c>
      <c r="Q175" s="166"/>
      <c r="R175" s="167">
        <f>SUM(R176:R181)</f>
        <v>0</v>
      </c>
      <c r="S175" s="166"/>
      <c r="T175" s="168">
        <f>SUM(T176:T181)</f>
        <v>0</v>
      </c>
      <c r="AR175" s="161" t="s">
        <v>24</v>
      </c>
      <c r="AT175" s="169" t="s">
        <v>74</v>
      </c>
      <c r="AU175" s="169" t="s">
        <v>24</v>
      </c>
      <c r="AY175" s="161" t="s">
        <v>171</v>
      </c>
      <c r="BK175" s="170">
        <f>SUM(BK176:BK181)</f>
        <v>0</v>
      </c>
    </row>
    <row r="176" spans="2:65" s="1" customFormat="1" ht="25.5" customHeight="1">
      <c r="B176" s="173"/>
      <c r="C176" s="174" t="s">
        <v>308</v>
      </c>
      <c r="D176" s="174" t="s">
        <v>173</v>
      </c>
      <c r="E176" s="175" t="s">
        <v>1188</v>
      </c>
      <c r="F176" s="176" t="s">
        <v>1189</v>
      </c>
      <c r="G176" s="177" t="s">
        <v>396</v>
      </c>
      <c r="H176" s="178">
        <v>27</v>
      </c>
      <c r="I176" s="179"/>
      <c r="J176" s="180">
        <f>ROUND(I176*H176,2)</f>
        <v>0</v>
      </c>
      <c r="K176" s="176" t="s">
        <v>5</v>
      </c>
      <c r="L176" s="41"/>
      <c r="M176" s="181" t="s">
        <v>5</v>
      </c>
      <c r="N176" s="182" t="s">
        <v>46</v>
      </c>
      <c r="O176" s="42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AR176" s="24" t="s">
        <v>177</v>
      </c>
      <c r="AT176" s="24" t="s">
        <v>173</v>
      </c>
      <c r="AU176" s="24" t="s">
        <v>84</v>
      </c>
      <c r="AY176" s="24" t="s">
        <v>171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4" t="s">
        <v>24</v>
      </c>
      <c r="BK176" s="185">
        <f>ROUND(I176*H176,2)</f>
        <v>0</v>
      </c>
      <c r="BL176" s="24" t="s">
        <v>177</v>
      </c>
      <c r="BM176" s="24" t="s">
        <v>1190</v>
      </c>
    </row>
    <row r="177" spans="2:65" s="1" customFormat="1" ht="27">
      <c r="B177" s="41"/>
      <c r="D177" s="186" t="s">
        <v>179</v>
      </c>
      <c r="F177" s="187" t="s">
        <v>1189</v>
      </c>
      <c r="I177" s="188"/>
      <c r="L177" s="41"/>
      <c r="M177" s="189"/>
      <c r="N177" s="42"/>
      <c r="O177" s="42"/>
      <c r="P177" s="42"/>
      <c r="Q177" s="42"/>
      <c r="R177" s="42"/>
      <c r="S177" s="42"/>
      <c r="T177" s="70"/>
      <c r="AT177" s="24" t="s">
        <v>179</v>
      </c>
      <c r="AU177" s="24" t="s">
        <v>84</v>
      </c>
    </row>
    <row r="178" spans="2:65" s="1" customFormat="1" ht="27">
      <c r="B178" s="41"/>
      <c r="D178" s="186" t="s">
        <v>181</v>
      </c>
      <c r="F178" s="190" t="s">
        <v>271</v>
      </c>
      <c r="I178" s="188"/>
      <c r="L178" s="41"/>
      <c r="M178" s="189"/>
      <c r="N178" s="42"/>
      <c r="O178" s="42"/>
      <c r="P178" s="42"/>
      <c r="Q178" s="42"/>
      <c r="R178" s="42"/>
      <c r="S178" s="42"/>
      <c r="T178" s="70"/>
      <c r="AT178" s="24" t="s">
        <v>181</v>
      </c>
      <c r="AU178" s="24" t="s">
        <v>84</v>
      </c>
    </row>
    <row r="179" spans="2:65" s="11" customFormat="1" ht="13.5">
      <c r="B179" s="191"/>
      <c r="D179" s="186" t="s">
        <v>183</v>
      </c>
      <c r="E179" s="192" t="s">
        <v>5</v>
      </c>
      <c r="F179" s="193" t="s">
        <v>333</v>
      </c>
      <c r="H179" s="194">
        <v>27</v>
      </c>
      <c r="I179" s="195"/>
      <c r="L179" s="191"/>
      <c r="M179" s="196"/>
      <c r="N179" s="197"/>
      <c r="O179" s="197"/>
      <c r="P179" s="197"/>
      <c r="Q179" s="197"/>
      <c r="R179" s="197"/>
      <c r="S179" s="197"/>
      <c r="T179" s="198"/>
      <c r="AT179" s="192" t="s">
        <v>183</v>
      </c>
      <c r="AU179" s="192" t="s">
        <v>84</v>
      </c>
      <c r="AV179" s="11" t="s">
        <v>84</v>
      </c>
      <c r="AW179" s="11" t="s">
        <v>39</v>
      </c>
      <c r="AX179" s="11" t="s">
        <v>24</v>
      </c>
      <c r="AY179" s="192" t="s">
        <v>171</v>
      </c>
    </row>
    <row r="180" spans="2:65" s="1" customFormat="1" ht="25.5" customHeight="1">
      <c r="B180" s="173"/>
      <c r="C180" s="174" t="s">
        <v>315</v>
      </c>
      <c r="D180" s="174" t="s">
        <v>173</v>
      </c>
      <c r="E180" s="175" t="s">
        <v>1191</v>
      </c>
      <c r="F180" s="176" t="s">
        <v>1192</v>
      </c>
      <c r="G180" s="177" t="s">
        <v>396</v>
      </c>
      <c r="H180" s="178">
        <v>27</v>
      </c>
      <c r="I180" s="179"/>
      <c r="J180" s="180">
        <f>ROUND(I180*H180,2)</f>
        <v>0</v>
      </c>
      <c r="K180" s="176" t="s">
        <v>5</v>
      </c>
      <c r="L180" s="41"/>
      <c r="M180" s="181" t="s">
        <v>5</v>
      </c>
      <c r="N180" s="182" t="s">
        <v>46</v>
      </c>
      <c r="O180" s="42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AR180" s="24" t="s">
        <v>177</v>
      </c>
      <c r="AT180" s="24" t="s">
        <v>173</v>
      </c>
      <c r="AU180" s="24" t="s">
        <v>84</v>
      </c>
      <c r="AY180" s="24" t="s">
        <v>171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24" t="s">
        <v>24</v>
      </c>
      <c r="BK180" s="185">
        <f>ROUND(I180*H180,2)</f>
        <v>0</v>
      </c>
      <c r="BL180" s="24" t="s">
        <v>177</v>
      </c>
      <c r="BM180" s="24" t="s">
        <v>1193</v>
      </c>
    </row>
    <row r="181" spans="2:65" s="1" customFormat="1" ht="27">
      <c r="B181" s="41"/>
      <c r="D181" s="186" t="s">
        <v>179</v>
      </c>
      <c r="F181" s="187" t="s">
        <v>1192</v>
      </c>
      <c r="I181" s="188"/>
      <c r="L181" s="41"/>
      <c r="M181" s="189"/>
      <c r="N181" s="42"/>
      <c r="O181" s="42"/>
      <c r="P181" s="42"/>
      <c r="Q181" s="42"/>
      <c r="R181" s="42"/>
      <c r="S181" s="42"/>
      <c r="T181" s="70"/>
      <c r="AT181" s="24" t="s">
        <v>179</v>
      </c>
      <c r="AU181" s="24" t="s">
        <v>84</v>
      </c>
    </row>
    <row r="182" spans="2:65" s="10" customFormat="1" ht="29.85" customHeight="1">
      <c r="B182" s="160"/>
      <c r="D182" s="161" t="s">
        <v>74</v>
      </c>
      <c r="E182" s="171" t="s">
        <v>177</v>
      </c>
      <c r="F182" s="171" t="s">
        <v>314</v>
      </c>
      <c r="I182" s="163"/>
      <c r="J182" s="172">
        <f>BK182</f>
        <v>0</v>
      </c>
      <c r="L182" s="160"/>
      <c r="M182" s="165"/>
      <c r="N182" s="166"/>
      <c r="O182" s="166"/>
      <c r="P182" s="167">
        <f>SUM(P183:P197)</f>
        <v>0</v>
      </c>
      <c r="Q182" s="166"/>
      <c r="R182" s="167">
        <f>SUM(R183:R197)</f>
        <v>47.140329999999999</v>
      </c>
      <c r="S182" s="166"/>
      <c r="T182" s="168">
        <f>SUM(T183:T197)</f>
        <v>0</v>
      </c>
      <c r="AR182" s="161" t="s">
        <v>24</v>
      </c>
      <c r="AT182" s="169" t="s">
        <v>74</v>
      </c>
      <c r="AU182" s="169" t="s">
        <v>24</v>
      </c>
      <c r="AY182" s="161" t="s">
        <v>171</v>
      </c>
      <c r="BK182" s="170">
        <f>SUM(BK183:BK197)</f>
        <v>0</v>
      </c>
    </row>
    <row r="183" spans="2:65" s="1" customFormat="1" ht="25.5" customHeight="1">
      <c r="B183" s="173"/>
      <c r="C183" s="174" t="s">
        <v>190</v>
      </c>
      <c r="D183" s="174" t="s">
        <v>173</v>
      </c>
      <c r="E183" s="175" t="s">
        <v>328</v>
      </c>
      <c r="F183" s="176" t="s">
        <v>332</v>
      </c>
      <c r="G183" s="177" t="s">
        <v>330</v>
      </c>
      <c r="H183" s="178">
        <v>4</v>
      </c>
      <c r="I183" s="179"/>
      <c r="J183" s="180">
        <f>ROUND(I183*H183,2)</f>
        <v>0</v>
      </c>
      <c r="K183" s="176" t="s">
        <v>5</v>
      </c>
      <c r="L183" s="41"/>
      <c r="M183" s="181" t="s">
        <v>5</v>
      </c>
      <c r="N183" s="182" t="s">
        <v>46</v>
      </c>
      <c r="O183" s="42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AR183" s="24" t="s">
        <v>177</v>
      </c>
      <c r="AT183" s="24" t="s">
        <v>173</v>
      </c>
      <c r="AU183" s="24" t="s">
        <v>84</v>
      </c>
      <c r="AY183" s="24" t="s">
        <v>171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24" t="s">
        <v>24</v>
      </c>
      <c r="BK183" s="185">
        <f>ROUND(I183*H183,2)</f>
        <v>0</v>
      </c>
      <c r="BL183" s="24" t="s">
        <v>177</v>
      </c>
      <c r="BM183" s="24" t="s">
        <v>1194</v>
      </c>
    </row>
    <row r="184" spans="2:65" s="1" customFormat="1" ht="13.5">
      <c r="B184" s="41"/>
      <c r="D184" s="186" t="s">
        <v>179</v>
      </c>
      <c r="F184" s="187" t="s">
        <v>332</v>
      </c>
      <c r="I184" s="188"/>
      <c r="L184" s="41"/>
      <c r="M184" s="189"/>
      <c r="N184" s="42"/>
      <c r="O184" s="42"/>
      <c r="P184" s="42"/>
      <c r="Q184" s="42"/>
      <c r="R184" s="42"/>
      <c r="S184" s="42"/>
      <c r="T184" s="70"/>
      <c r="AT184" s="24" t="s">
        <v>179</v>
      </c>
      <c r="AU184" s="24" t="s">
        <v>84</v>
      </c>
    </row>
    <row r="185" spans="2:65" s="1" customFormat="1" ht="27">
      <c r="B185" s="41"/>
      <c r="D185" s="186" t="s">
        <v>181</v>
      </c>
      <c r="F185" s="190" t="s">
        <v>271</v>
      </c>
      <c r="I185" s="188"/>
      <c r="L185" s="41"/>
      <c r="M185" s="189"/>
      <c r="N185" s="42"/>
      <c r="O185" s="42"/>
      <c r="P185" s="42"/>
      <c r="Q185" s="42"/>
      <c r="R185" s="42"/>
      <c r="S185" s="42"/>
      <c r="T185" s="70"/>
      <c r="AT185" s="24" t="s">
        <v>181</v>
      </c>
      <c r="AU185" s="24" t="s">
        <v>84</v>
      </c>
    </row>
    <row r="186" spans="2:65" s="11" customFormat="1" ht="13.5">
      <c r="B186" s="191"/>
      <c r="D186" s="186" t="s">
        <v>183</v>
      </c>
      <c r="E186" s="192" t="s">
        <v>5</v>
      </c>
      <c r="F186" s="193" t="s">
        <v>177</v>
      </c>
      <c r="H186" s="194">
        <v>4</v>
      </c>
      <c r="I186" s="195"/>
      <c r="L186" s="191"/>
      <c r="M186" s="196"/>
      <c r="N186" s="197"/>
      <c r="O186" s="197"/>
      <c r="P186" s="197"/>
      <c r="Q186" s="197"/>
      <c r="R186" s="197"/>
      <c r="S186" s="197"/>
      <c r="T186" s="198"/>
      <c r="AT186" s="192" t="s">
        <v>183</v>
      </c>
      <c r="AU186" s="192" t="s">
        <v>84</v>
      </c>
      <c r="AV186" s="11" t="s">
        <v>84</v>
      </c>
      <c r="AW186" s="11" t="s">
        <v>39</v>
      </c>
      <c r="AX186" s="11" t="s">
        <v>24</v>
      </c>
      <c r="AY186" s="192" t="s">
        <v>171</v>
      </c>
    </row>
    <row r="187" spans="2:65" s="1" customFormat="1" ht="25.5" customHeight="1">
      <c r="B187" s="173"/>
      <c r="C187" s="174" t="s">
        <v>327</v>
      </c>
      <c r="D187" s="174" t="s">
        <v>173</v>
      </c>
      <c r="E187" s="175" t="s">
        <v>340</v>
      </c>
      <c r="F187" s="176" t="s">
        <v>341</v>
      </c>
      <c r="G187" s="177" t="s">
        <v>194</v>
      </c>
      <c r="H187" s="178">
        <v>23.29</v>
      </c>
      <c r="I187" s="179"/>
      <c r="J187" s="180">
        <f>ROUND(I187*H187,2)</f>
        <v>0</v>
      </c>
      <c r="K187" s="176" t="s">
        <v>195</v>
      </c>
      <c r="L187" s="41"/>
      <c r="M187" s="181" t="s">
        <v>5</v>
      </c>
      <c r="N187" s="182" t="s">
        <v>46</v>
      </c>
      <c r="O187" s="42"/>
      <c r="P187" s="183">
        <f>O187*H187</f>
        <v>0</v>
      </c>
      <c r="Q187" s="183">
        <v>2.004</v>
      </c>
      <c r="R187" s="183">
        <f>Q187*H187</f>
        <v>46.673159999999996</v>
      </c>
      <c r="S187" s="183">
        <v>0</v>
      </c>
      <c r="T187" s="184">
        <f>S187*H187</f>
        <v>0</v>
      </c>
      <c r="AR187" s="24" t="s">
        <v>177</v>
      </c>
      <c r="AT187" s="24" t="s">
        <v>173</v>
      </c>
      <c r="AU187" s="24" t="s">
        <v>84</v>
      </c>
      <c r="AY187" s="24" t="s">
        <v>171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24" t="s">
        <v>24</v>
      </c>
      <c r="BK187" s="185">
        <f>ROUND(I187*H187,2)</f>
        <v>0</v>
      </c>
      <c r="BL187" s="24" t="s">
        <v>177</v>
      </c>
      <c r="BM187" s="24" t="s">
        <v>1195</v>
      </c>
    </row>
    <row r="188" spans="2:65" s="1" customFormat="1" ht="13.5">
      <c r="B188" s="41"/>
      <c r="D188" s="186" t="s">
        <v>179</v>
      </c>
      <c r="F188" s="187" t="s">
        <v>343</v>
      </c>
      <c r="I188" s="188"/>
      <c r="L188" s="41"/>
      <c r="M188" s="189"/>
      <c r="N188" s="42"/>
      <c r="O188" s="42"/>
      <c r="P188" s="42"/>
      <c r="Q188" s="42"/>
      <c r="R188" s="42"/>
      <c r="S188" s="42"/>
      <c r="T188" s="70"/>
      <c r="AT188" s="24" t="s">
        <v>179</v>
      </c>
      <c r="AU188" s="24" t="s">
        <v>84</v>
      </c>
    </row>
    <row r="189" spans="2:65" s="1" customFormat="1" ht="27">
      <c r="B189" s="41"/>
      <c r="D189" s="186" t="s">
        <v>181</v>
      </c>
      <c r="F189" s="190" t="s">
        <v>271</v>
      </c>
      <c r="I189" s="188"/>
      <c r="L189" s="41"/>
      <c r="M189" s="189"/>
      <c r="N189" s="42"/>
      <c r="O189" s="42"/>
      <c r="P189" s="42"/>
      <c r="Q189" s="42"/>
      <c r="R189" s="42"/>
      <c r="S189" s="42"/>
      <c r="T189" s="70"/>
      <c r="AT189" s="24" t="s">
        <v>181</v>
      </c>
      <c r="AU189" s="24" t="s">
        <v>84</v>
      </c>
    </row>
    <row r="190" spans="2:65" s="11" customFormat="1" ht="13.5">
      <c r="B190" s="191"/>
      <c r="D190" s="186" t="s">
        <v>183</v>
      </c>
      <c r="E190" s="192" t="s">
        <v>5</v>
      </c>
      <c r="F190" s="193" t="s">
        <v>1196</v>
      </c>
      <c r="H190" s="194">
        <v>23.29</v>
      </c>
      <c r="I190" s="195"/>
      <c r="L190" s="191"/>
      <c r="M190" s="196"/>
      <c r="N190" s="197"/>
      <c r="O190" s="197"/>
      <c r="P190" s="197"/>
      <c r="Q190" s="197"/>
      <c r="R190" s="197"/>
      <c r="S190" s="197"/>
      <c r="T190" s="198"/>
      <c r="AT190" s="192" t="s">
        <v>183</v>
      </c>
      <c r="AU190" s="192" t="s">
        <v>84</v>
      </c>
      <c r="AV190" s="11" t="s">
        <v>84</v>
      </c>
      <c r="AW190" s="11" t="s">
        <v>39</v>
      </c>
      <c r="AX190" s="11" t="s">
        <v>24</v>
      </c>
      <c r="AY190" s="192" t="s">
        <v>171</v>
      </c>
    </row>
    <row r="191" spans="2:65" s="1" customFormat="1" ht="16.5" customHeight="1">
      <c r="B191" s="173"/>
      <c r="C191" s="174" t="s">
        <v>333</v>
      </c>
      <c r="D191" s="174" t="s">
        <v>173</v>
      </c>
      <c r="E191" s="175" t="s">
        <v>346</v>
      </c>
      <c r="F191" s="176" t="s">
        <v>347</v>
      </c>
      <c r="G191" s="177" t="s">
        <v>176</v>
      </c>
      <c r="H191" s="178">
        <v>137</v>
      </c>
      <c r="I191" s="179"/>
      <c r="J191" s="180">
        <f>ROUND(I191*H191,2)</f>
        <v>0</v>
      </c>
      <c r="K191" s="176" t="s">
        <v>195</v>
      </c>
      <c r="L191" s="41"/>
      <c r="M191" s="181" t="s">
        <v>5</v>
      </c>
      <c r="N191" s="182" t="s">
        <v>46</v>
      </c>
      <c r="O191" s="42"/>
      <c r="P191" s="183">
        <f>O191*H191</f>
        <v>0</v>
      </c>
      <c r="Q191" s="183">
        <v>2.2000000000000001E-3</v>
      </c>
      <c r="R191" s="183">
        <f>Q191*H191</f>
        <v>0.3014</v>
      </c>
      <c r="S191" s="183">
        <v>0</v>
      </c>
      <c r="T191" s="184">
        <f>S191*H191</f>
        <v>0</v>
      </c>
      <c r="AR191" s="24" t="s">
        <v>177</v>
      </c>
      <c r="AT191" s="24" t="s">
        <v>173</v>
      </c>
      <c r="AU191" s="24" t="s">
        <v>84</v>
      </c>
      <c r="AY191" s="24" t="s">
        <v>171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24" t="s">
        <v>24</v>
      </c>
      <c r="BK191" s="185">
        <f>ROUND(I191*H191,2)</f>
        <v>0</v>
      </c>
      <c r="BL191" s="24" t="s">
        <v>177</v>
      </c>
      <c r="BM191" s="24" t="s">
        <v>1197</v>
      </c>
    </row>
    <row r="192" spans="2:65" s="1" customFormat="1" ht="13.5">
      <c r="B192" s="41"/>
      <c r="D192" s="186" t="s">
        <v>179</v>
      </c>
      <c r="F192" s="187" t="s">
        <v>349</v>
      </c>
      <c r="I192" s="188"/>
      <c r="L192" s="41"/>
      <c r="M192" s="189"/>
      <c r="N192" s="42"/>
      <c r="O192" s="42"/>
      <c r="P192" s="42"/>
      <c r="Q192" s="42"/>
      <c r="R192" s="42"/>
      <c r="S192" s="42"/>
      <c r="T192" s="70"/>
      <c r="AT192" s="24" t="s">
        <v>179</v>
      </c>
      <c r="AU192" s="24" t="s">
        <v>84</v>
      </c>
    </row>
    <row r="193" spans="2:65" s="1" customFormat="1" ht="27">
      <c r="B193" s="41"/>
      <c r="D193" s="186" t="s">
        <v>181</v>
      </c>
      <c r="F193" s="190" t="s">
        <v>271</v>
      </c>
      <c r="I193" s="188"/>
      <c r="L193" s="41"/>
      <c r="M193" s="189"/>
      <c r="N193" s="42"/>
      <c r="O193" s="42"/>
      <c r="P193" s="42"/>
      <c r="Q193" s="42"/>
      <c r="R193" s="42"/>
      <c r="S193" s="42"/>
      <c r="T193" s="70"/>
      <c r="AT193" s="24" t="s">
        <v>181</v>
      </c>
      <c r="AU193" s="24" t="s">
        <v>84</v>
      </c>
    </row>
    <row r="194" spans="2:65" s="11" customFormat="1" ht="13.5">
      <c r="B194" s="191"/>
      <c r="D194" s="186" t="s">
        <v>183</v>
      </c>
      <c r="E194" s="192" t="s">
        <v>5</v>
      </c>
      <c r="F194" s="193" t="s">
        <v>1198</v>
      </c>
      <c r="H194" s="194">
        <v>137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183</v>
      </c>
      <c r="AU194" s="192" t="s">
        <v>84</v>
      </c>
      <c r="AV194" s="11" t="s">
        <v>84</v>
      </c>
      <c r="AW194" s="11" t="s">
        <v>39</v>
      </c>
      <c r="AX194" s="11" t="s">
        <v>24</v>
      </c>
      <c r="AY194" s="192" t="s">
        <v>171</v>
      </c>
    </row>
    <row r="195" spans="2:65" s="1" customFormat="1" ht="16.5" customHeight="1">
      <c r="B195" s="173"/>
      <c r="C195" s="214" t="s">
        <v>339</v>
      </c>
      <c r="D195" s="214" t="s">
        <v>256</v>
      </c>
      <c r="E195" s="215" t="s">
        <v>352</v>
      </c>
      <c r="F195" s="216" t="s">
        <v>353</v>
      </c>
      <c r="G195" s="217" t="s">
        <v>176</v>
      </c>
      <c r="H195" s="218">
        <v>150.69999999999999</v>
      </c>
      <c r="I195" s="219"/>
      <c r="J195" s="220">
        <f>ROUND(I195*H195,2)</f>
        <v>0</v>
      </c>
      <c r="K195" s="216" t="s">
        <v>195</v>
      </c>
      <c r="L195" s="221"/>
      <c r="M195" s="222" t="s">
        <v>5</v>
      </c>
      <c r="N195" s="223" t="s">
        <v>46</v>
      </c>
      <c r="O195" s="42"/>
      <c r="P195" s="183">
        <f>O195*H195</f>
        <v>0</v>
      </c>
      <c r="Q195" s="183">
        <v>1.1000000000000001E-3</v>
      </c>
      <c r="R195" s="183">
        <f>Q195*H195</f>
        <v>0.16577</v>
      </c>
      <c r="S195" s="183">
        <v>0</v>
      </c>
      <c r="T195" s="184">
        <f>S195*H195</f>
        <v>0</v>
      </c>
      <c r="AR195" s="24" t="s">
        <v>221</v>
      </c>
      <c r="AT195" s="24" t="s">
        <v>256</v>
      </c>
      <c r="AU195" s="24" t="s">
        <v>84</v>
      </c>
      <c r="AY195" s="24" t="s">
        <v>171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24" t="s">
        <v>24</v>
      </c>
      <c r="BK195" s="185">
        <f>ROUND(I195*H195,2)</f>
        <v>0</v>
      </c>
      <c r="BL195" s="24" t="s">
        <v>177</v>
      </c>
      <c r="BM195" s="24" t="s">
        <v>1199</v>
      </c>
    </row>
    <row r="196" spans="2:65" s="1" customFormat="1" ht="27">
      <c r="B196" s="41"/>
      <c r="D196" s="186" t="s">
        <v>179</v>
      </c>
      <c r="F196" s="187" t="s">
        <v>355</v>
      </c>
      <c r="I196" s="188"/>
      <c r="L196" s="41"/>
      <c r="M196" s="189"/>
      <c r="N196" s="42"/>
      <c r="O196" s="42"/>
      <c r="P196" s="42"/>
      <c r="Q196" s="42"/>
      <c r="R196" s="42"/>
      <c r="S196" s="42"/>
      <c r="T196" s="70"/>
      <c r="AT196" s="24" t="s">
        <v>179</v>
      </c>
      <c r="AU196" s="24" t="s">
        <v>84</v>
      </c>
    </row>
    <row r="197" spans="2:65" s="11" customFormat="1" ht="13.5">
      <c r="B197" s="191"/>
      <c r="D197" s="186" t="s">
        <v>183</v>
      </c>
      <c r="F197" s="193" t="s">
        <v>1200</v>
      </c>
      <c r="H197" s="194">
        <v>150.69999999999999</v>
      </c>
      <c r="I197" s="195"/>
      <c r="L197" s="191"/>
      <c r="M197" s="196"/>
      <c r="N197" s="197"/>
      <c r="O197" s="197"/>
      <c r="P197" s="197"/>
      <c r="Q197" s="197"/>
      <c r="R197" s="197"/>
      <c r="S197" s="197"/>
      <c r="T197" s="198"/>
      <c r="AT197" s="192" t="s">
        <v>183</v>
      </c>
      <c r="AU197" s="192" t="s">
        <v>84</v>
      </c>
      <c r="AV197" s="11" t="s">
        <v>84</v>
      </c>
      <c r="AW197" s="11" t="s">
        <v>6</v>
      </c>
      <c r="AX197" s="11" t="s">
        <v>24</v>
      </c>
      <c r="AY197" s="192" t="s">
        <v>171</v>
      </c>
    </row>
    <row r="198" spans="2:65" s="10" customFormat="1" ht="29.85" customHeight="1">
      <c r="B198" s="160"/>
      <c r="D198" s="161" t="s">
        <v>74</v>
      </c>
      <c r="E198" s="171" t="s">
        <v>227</v>
      </c>
      <c r="F198" s="171" t="s">
        <v>357</v>
      </c>
      <c r="I198" s="163"/>
      <c r="J198" s="172">
        <f>BK198</f>
        <v>0</v>
      </c>
      <c r="L198" s="160"/>
      <c r="M198" s="165"/>
      <c r="N198" s="166"/>
      <c r="O198" s="166"/>
      <c r="P198" s="167">
        <f>SUM(P199:P202)</f>
        <v>0</v>
      </c>
      <c r="Q198" s="166"/>
      <c r="R198" s="167">
        <f>SUM(R199:R202)</f>
        <v>0</v>
      </c>
      <c r="S198" s="166"/>
      <c r="T198" s="168">
        <f>SUM(T199:T202)</f>
        <v>0</v>
      </c>
      <c r="AR198" s="161" t="s">
        <v>24</v>
      </c>
      <c r="AT198" s="169" t="s">
        <v>74</v>
      </c>
      <c r="AU198" s="169" t="s">
        <v>24</v>
      </c>
      <c r="AY198" s="161" t="s">
        <v>171</v>
      </c>
      <c r="BK198" s="170">
        <f>SUM(BK199:BK202)</f>
        <v>0</v>
      </c>
    </row>
    <row r="199" spans="2:65" s="1" customFormat="1" ht="16.5" customHeight="1">
      <c r="B199" s="173"/>
      <c r="C199" s="174" t="s">
        <v>345</v>
      </c>
      <c r="D199" s="174" t="s">
        <v>173</v>
      </c>
      <c r="E199" s="175" t="s">
        <v>359</v>
      </c>
      <c r="F199" s="176" t="s">
        <v>362</v>
      </c>
      <c r="G199" s="177" t="s">
        <v>194</v>
      </c>
      <c r="H199" s="178">
        <v>17.082000000000001</v>
      </c>
      <c r="I199" s="179"/>
      <c r="J199" s="180">
        <f>ROUND(I199*H199,2)</f>
        <v>0</v>
      </c>
      <c r="K199" s="176" t="s">
        <v>5</v>
      </c>
      <c r="L199" s="41"/>
      <c r="M199" s="181" t="s">
        <v>5</v>
      </c>
      <c r="N199" s="182" t="s">
        <v>46</v>
      </c>
      <c r="O199" s="42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AR199" s="24" t="s">
        <v>177</v>
      </c>
      <c r="AT199" s="24" t="s">
        <v>173</v>
      </c>
      <c r="AU199" s="24" t="s">
        <v>84</v>
      </c>
      <c r="AY199" s="24" t="s">
        <v>171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24" t="s">
        <v>24</v>
      </c>
      <c r="BK199" s="185">
        <f>ROUND(I199*H199,2)</f>
        <v>0</v>
      </c>
      <c r="BL199" s="24" t="s">
        <v>177</v>
      </c>
      <c r="BM199" s="24" t="s">
        <v>1201</v>
      </c>
    </row>
    <row r="200" spans="2:65" s="1" customFormat="1" ht="13.5">
      <c r="B200" s="41"/>
      <c r="D200" s="186" t="s">
        <v>179</v>
      </c>
      <c r="F200" s="187" t="s">
        <v>362</v>
      </c>
      <c r="I200" s="188"/>
      <c r="L200" s="41"/>
      <c r="M200" s="189"/>
      <c r="N200" s="42"/>
      <c r="O200" s="42"/>
      <c r="P200" s="42"/>
      <c r="Q200" s="42"/>
      <c r="R200" s="42"/>
      <c r="S200" s="42"/>
      <c r="T200" s="70"/>
      <c r="AT200" s="24" t="s">
        <v>179</v>
      </c>
      <c r="AU200" s="24" t="s">
        <v>84</v>
      </c>
    </row>
    <row r="201" spans="2:65" s="1" customFormat="1" ht="27">
      <c r="B201" s="41"/>
      <c r="D201" s="186" t="s">
        <v>181</v>
      </c>
      <c r="F201" s="190" t="s">
        <v>271</v>
      </c>
      <c r="I201" s="188"/>
      <c r="L201" s="41"/>
      <c r="M201" s="189"/>
      <c r="N201" s="42"/>
      <c r="O201" s="42"/>
      <c r="P201" s="42"/>
      <c r="Q201" s="42"/>
      <c r="R201" s="42"/>
      <c r="S201" s="42"/>
      <c r="T201" s="70"/>
      <c r="AT201" s="24" t="s">
        <v>181</v>
      </c>
      <c r="AU201" s="24" t="s">
        <v>84</v>
      </c>
    </row>
    <row r="202" spans="2:65" s="11" customFormat="1" ht="13.5">
      <c r="B202" s="191"/>
      <c r="D202" s="186" t="s">
        <v>183</v>
      </c>
      <c r="E202" s="192" t="s">
        <v>5</v>
      </c>
      <c r="F202" s="193" t="s">
        <v>1202</v>
      </c>
      <c r="H202" s="194">
        <v>17.082000000000001</v>
      </c>
      <c r="I202" s="195"/>
      <c r="L202" s="191"/>
      <c r="M202" s="196"/>
      <c r="N202" s="197"/>
      <c r="O202" s="197"/>
      <c r="P202" s="197"/>
      <c r="Q202" s="197"/>
      <c r="R202" s="197"/>
      <c r="S202" s="197"/>
      <c r="T202" s="198"/>
      <c r="AT202" s="192" t="s">
        <v>183</v>
      </c>
      <c r="AU202" s="192" t="s">
        <v>84</v>
      </c>
      <c r="AV202" s="11" t="s">
        <v>84</v>
      </c>
      <c r="AW202" s="11" t="s">
        <v>39</v>
      </c>
      <c r="AX202" s="11" t="s">
        <v>24</v>
      </c>
      <c r="AY202" s="192" t="s">
        <v>171</v>
      </c>
    </row>
    <row r="203" spans="2:65" s="10" customFormat="1" ht="29.85" customHeight="1">
      <c r="B203" s="160"/>
      <c r="D203" s="161" t="s">
        <v>74</v>
      </c>
      <c r="E203" s="171" t="s">
        <v>436</v>
      </c>
      <c r="F203" s="171" t="s">
        <v>437</v>
      </c>
      <c r="I203" s="163"/>
      <c r="J203" s="172">
        <f>BK203</f>
        <v>0</v>
      </c>
      <c r="L203" s="160"/>
      <c r="M203" s="165"/>
      <c r="N203" s="166"/>
      <c r="O203" s="166"/>
      <c r="P203" s="167">
        <f>SUM(P204:P205)</f>
        <v>0</v>
      </c>
      <c r="Q203" s="166"/>
      <c r="R203" s="167">
        <f>SUM(R204:R205)</f>
        <v>0</v>
      </c>
      <c r="S203" s="166"/>
      <c r="T203" s="168">
        <f>SUM(T204:T205)</f>
        <v>0</v>
      </c>
      <c r="AR203" s="161" t="s">
        <v>24</v>
      </c>
      <c r="AT203" s="169" t="s">
        <v>74</v>
      </c>
      <c r="AU203" s="169" t="s">
        <v>24</v>
      </c>
      <c r="AY203" s="161" t="s">
        <v>171</v>
      </c>
      <c r="BK203" s="170">
        <f>SUM(BK204:BK205)</f>
        <v>0</v>
      </c>
    </row>
    <row r="204" spans="2:65" s="1" customFormat="1" ht="16.5" customHeight="1">
      <c r="B204" s="173"/>
      <c r="C204" s="174" t="s">
        <v>351</v>
      </c>
      <c r="D204" s="174" t="s">
        <v>173</v>
      </c>
      <c r="E204" s="175" t="s">
        <v>439</v>
      </c>
      <c r="F204" s="176" t="s">
        <v>440</v>
      </c>
      <c r="G204" s="177" t="s">
        <v>259</v>
      </c>
      <c r="H204" s="178">
        <v>50.131999999999998</v>
      </c>
      <c r="I204" s="179"/>
      <c r="J204" s="180">
        <f>ROUND(I204*H204,2)</f>
        <v>0</v>
      </c>
      <c r="K204" s="176" t="s">
        <v>195</v>
      </c>
      <c r="L204" s="41"/>
      <c r="M204" s="181" t="s">
        <v>5</v>
      </c>
      <c r="N204" s="182" t="s">
        <v>46</v>
      </c>
      <c r="O204" s="42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AR204" s="24" t="s">
        <v>177</v>
      </c>
      <c r="AT204" s="24" t="s">
        <v>173</v>
      </c>
      <c r="AU204" s="24" t="s">
        <v>84</v>
      </c>
      <c r="AY204" s="24" t="s">
        <v>171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24" t="s">
        <v>24</v>
      </c>
      <c r="BK204" s="185">
        <f>ROUND(I204*H204,2)</f>
        <v>0</v>
      </c>
      <c r="BL204" s="24" t="s">
        <v>177</v>
      </c>
      <c r="BM204" s="24" t="s">
        <v>1203</v>
      </c>
    </row>
    <row r="205" spans="2:65" s="1" customFormat="1" ht="13.5">
      <c r="B205" s="41"/>
      <c r="D205" s="186" t="s">
        <v>179</v>
      </c>
      <c r="F205" s="187" t="s">
        <v>442</v>
      </c>
      <c r="I205" s="188"/>
      <c r="L205" s="41"/>
      <c r="M205" s="224"/>
      <c r="N205" s="225"/>
      <c r="O205" s="225"/>
      <c r="P205" s="225"/>
      <c r="Q205" s="225"/>
      <c r="R205" s="225"/>
      <c r="S205" s="225"/>
      <c r="T205" s="226"/>
      <c r="AT205" s="24" t="s">
        <v>179</v>
      </c>
      <c r="AU205" s="24" t="s">
        <v>84</v>
      </c>
    </row>
    <row r="206" spans="2:65" s="1" customFormat="1" ht="6.95" customHeight="1">
      <c r="B206" s="56"/>
      <c r="C206" s="57"/>
      <c r="D206" s="57"/>
      <c r="E206" s="57"/>
      <c r="F206" s="57"/>
      <c r="G206" s="57"/>
      <c r="H206" s="57"/>
      <c r="I206" s="127"/>
      <c r="J206" s="57"/>
      <c r="K206" s="57"/>
      <c r="L206" s="41"/>
    </row>
  </sheetData>
  <autoFilter ref="C82:K205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110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1204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ROUND(J81,2)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ROUND(SUM(BE81:BE112), 2)</f>
        <v>0</v>
      </c>
      <c r="G30" s="42"/>
      <c r="H30" s="42"/>
      <c r="I30" s="119">
        <v>0.21</v>
      </c>
      <c r="J30" s="118">
        <f>ROUND(ROUND((SUM(BE81:BE112)),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ROUND(SUM(BF81:BF112), 2)</f>
        <v>0</v>
      </c>
      <c r="G31" s="42"/>
      <c r="H31" s="42"/>
      <c r="I31" s="119">
        <v>0.15</v>
      </c>
      <c r="J31" s="118">
        <f>ROUND(ROUND((SUM(BF81:BF112)),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ROUND(SUM(BG81:BG112),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ROUND(SUM(BH81:BH112),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ROUND(SUM(BI81:BI112),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10 - SO 205 Vyspravení propustku Mlýnského náhonu (u mlýna)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J81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J82</f>
        <v>0</v>
      </c>
      <c r="K57" s="141"/>
    </row>
    <row r="58" spans="2:47" s="8" customFormat="1" ht="19.899999999999999" customHeight="1">
      <c r="B58" s="142"/>
      <c r="C58" s="143"/>
      <c r="D58" s="144" t="s">
        <v>152</v>
      </c>
      <c r="E58" s="145"/>
      <c r="F58" s="145"/>
      <c r="G58" s="145"/>
      <c r="H58" s="145"/>
      <c r="I58" s="146"/>
      <c r="J58" s="147">
        <f>J83</f>
        <v>0</v>
      </c>
      <c r="K58" s="148"/>
    </row>
    <row r="59" spans="2:47" s="8" customFormat="1" ht="19.899999999999999" customHeight="1">
      <c r="B59" s="142"/>
      <c r="C59" s="143"/>
      <c r="D59" s="144" t="s">
        <v>154</v>
      </c>
      <c r="E59" s="145"/>
      <c r="F59" s="145"/>
      <c r="G59" s="145"/>
      <c r="H59" s="145"/>
      <c r="I59" s="146"/>
      <c r="J59" s="147">
        <f>J98</f>
        <v>0</v>
      </c>
      <c r="K59" s="148"/>
    </row>
    <row r="60" spans="2:47" s="7" customFormat="1" ht="24.95" customHeight="1">
      <c r="B60" s="135"/>
      <c r="C60" s="136"/>
      <c r="D60" s="137" t="s">
        <v>446</v>
      </c>
      <c r="E60" s="138"/>
      <c r="F60" s="138"/>
      <c r="G60" s="138"/>
      <c r="H60" s="138"/>
      <c r="I60" s="139"/>
      <c r="J60" s="140">
        <f>J101</f>
        <v>0</v>
      </c>
      <c r="K60" s="141"/>
    </row>
    <row r="61" spans="2:47" s="8" customFormat="1" ht="19.899999999999999" customHeight="1">
      <c r="B61" s="142"/>
      <c r="C61" s="143"/>
      <c r="D61" s="144" t="s">
        <v>889</v>
      </c>
      <c r="E61" s="145"/>
      <c r="F61" s="145"/>
      <c r="G61" s="145"/>
      <c r="H61" s="145"/>
      <c r="I61" s="146"/>
      <c r="J61" s="147">
        <f>J102</f>
        <v>0</v>
      </c>
      <c r="K61" s="148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06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27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28"/>
      <c r="J67" s="60"/>
      <c r="K67" s="60"/>
      <c r="L67" s="41"/>
    </row>
    <row r="68" spans="2:20" s="1" customFormat="1" ht="36.950000000000003" customHeight="1">
      <c r="B68" s="41"/>
      <c r="C68" s="61" t="s">
        <v>155</v>
      </c>
      <c r="L68" s="41"/>
    </row>
    <row r="69" spans="2:20" s="1" customFormat="1" ht="6.95" customHeight="1">
      <c r="B69" s="41"/>
      <c r="L69" s="41"/>
    </row>
    <row r="70" spans="2:20" s="1" customFormat="1" ht="14.45" customHeight="1">
      <c r="B70" s="41"/>
      <c r="C70" s="63" t="s">
        <v>19</v>
      </c>
      <c r="L70" s="41"/>
    </row>
    <row r="71" spans="2:20" s="1" customFormat="1" ht="16.5" customHeight="1">
      <c r="B71" s="41"/>
      <c r="E71" s="363" t="str">
        <f>E7</f>
        <v>Revitalizace Mlýnského náhonu Proskovice</v>
      </c>
      <c r="F71" s="364"/>
      <c r="G71" s="364"/>
      <c r="H71" s="364"/>
      <c r="L71" s="41"/>
    </row>
    <row r="72" spans="2:20" s="1" customFormat="1" ht="14.45" customHeight="1">
      <c r="B72" s="41"/>
      <c r="C72" s="63" t="s">
        <v>141</v>
      </c>
      <c r="L72" s="41"/>
    </row>
    <row r="73" spans="2:20" s="1" customFormat="1" ht="17.25" customHeight="1">
      <c r="B73" s="41"/>
      <c r="E73" s="339" t="str">
        <f>E9</f>
        <v>10 - SO 205 Vyspravení propustku Mlýnského náhonu (u mlýna)</v>
      </c>
      <c r="F73" s="365"/>
      <c r="G73" s="365"/>
      <c r="H73" s="365"/>
      <c r="L73" s="41"/>
    </row>
    <row r="74" spans="2:20" s="1" customFormat="1" ht="6.95" customHeight="1">
      <c r="B74" s="41"/>
      <c r="L74" s="41"/>
    </row>
    <row r="75" spans="2:20" s="1" customFormat="1" ht="18" customHeight="1">
      <c r="B75" s="41"/>
      <c r="C75" s="63" t="s">
        <v>25</v>
      </c>
      <c r="F75" s="149" t="str">
        <f>F12</f>
        <v xml:space="preserve"> </v>
      </c>
      <c r="I75" s="150" t="s">
        <v>27</v>
      </c>
      <c r="J75" s="67" t="str">
        <f>IF(J12="","",J12)</f>
        <v>12. 11. 2015</v>
      </c>
      <c r="L75" s="41"/>
    </row>
    <row r="76" spans="2:20" s="1" customFormat="1" ht="6.95" customHeight="1">
      <c r="B76" s="41"/>
      <c r="L76" s="41"/>
    </row>
    <row r="77" spans="2:20" s="1" customFormat="1">
      <c r="B77" s="41"/>
      <c r="C77" s="63" t="s">
        <v>31</v>
      </c>
      <c r="F77" s="149" t="str">
        <f>E15</f>
        <v>Statutární mšsto Ostrava, MO Proskovice</v>
      </c>
      <c r="I77" s="150" t="s">
        <v>37</v>
      </c>
      <c r="J77" s="149" t="str">
        <f>E21</f>
        <v>Sweco Hydroprojekt a.s., OZ Ostrava</v>
      </c>
      <c r="L77" s="41"/>
    </row>
    <row r="78" spans="2:20" s="1" customFormat="1" ht="14.45" customHeight="1">
      <c r="B78" s="41"/>
      <c r="C78" s="63" t="s">
        <v>35</v>
      </c>
      <c r="F78" s="149" t="str">
        <f>IF(E18="","",E18)</f>
        <v/>
      </c>
      <c r="L78" s="41"/>
    </row>
    <row r="79" spans="2:20" s="1" customFormat="1" ht="10.35" customHeight="1">
      <c r="B79" s="41"/>
      <c r="L79" s="41"/>
    </row>
    <row r="80" spans="2:20" s="9" customFormat="1" ht="29.25" customHeight="1">
      <c r="B80" s="151"/>
      <c r="C80" s="152" t="s">
        <v>156</v>
      </c>
      <c r="D80" s="153" t="s">
        <v>60</v>
      </c>
      <c r="E80" s="153" t="s">
        <v>56</v>
      </c>
      <c r="F80" s="153" t="s">
        <v>157</v>
      </c>
      <c r="G80" s="153" t="s">
        <v>158</v>
      </c>
      <c r="H80" s="153" t="s">
        <v>159</v>
      </c>
      <c r="I80" s="154" t="s">
        <v>160</v>
      </c>
      <c r="J80" s="153" t="s">
        <v>145</v>
      </c>
      <c r="K80" s="155" t="s">
        <v>161</v>
      </c>
      <c r="L80" s="151"/>
      <c r="M80" s="73" t="s">
        <v>162</v>
      </c>
      <c r="N80" s="74" t="s">
        <v>45</v>
      </c>
      <c r="O80" s="74" t="s">
        <v>163</v>
      </c>
      <c r="P80" s="74" t="s">
        <v>164</v>
      </c>
      <c r="Q80" s="74" t="s">
        <v>165</v>
      </c>
      <c r="R80" s="74" t="s">
        <v>166</v>
      </c>
      <c r="S80" s="74" t="s">
        <v>167</v>
      </c>
      <c r="T80" s="75" t="s">
        <v>168</v>
      </c>
    </row>
    <row r="81" spans="2:65" s="1" customFormat="1" ht="29.25" customHeight="1">
      <c r="B81" s="41"/>
      <c r="C81" s="77" t="s">
        <v>146</v>
      </c>
      <c r="J81" s="156">
        <f>BK81</f>
        <v>0</v>
      </c>
      <c r="L81" s="41"/>
      <c r="M81" s="76"/>
      <c r="N81" s="68"/>
      <c r="O81" s="68"/>
      <c r="P81" s="157">
        <f>P82+P101</f>
        <v>0</v>
      </c>
      <c r="Q81" s="68"/>
      <c r="R81" s="157">
        <f>R82+R101</f>
        <v>2.0592000000000001</v>
      </c>
      <c r="S81" s="68"/>
      <c r="T81" s="158">
        <f>T82+T101</f>
        <v>1.5840000000000001</v>
      </c>
      <c r="AT81" s="24" t="s">
        <v>74</v>
      </c>
      <c r="AU81" s="24" t="s">
        <v>147</v>
      </c>
      <c r="BK81" s="159">
        <f>BK82+BK101</f>
        <v>0</v>
      </c>
    </row>
    <row r="82" spans="2:65" s="10" customFormat="1" ht="37.35" customHeight="1">
      <c r="B82" s="160"/>
      <c r="D82" s="161" t="s">
        <v>74</v>
      </c>
      <c r="E82" s="162" t="s">
        <v>169</v>
      </c>
      <c r="F82" s="162" t="s">
        <v>170</v>
      </c>
      <c r="I82" s="163"/>
      <c r="J82" s="164">
        <f>BK82</f>
        <v>0</v>
      </c>
      <c r="L82" s="160"/>
      <c r="M82" s="165"/>
      <c r="N82" s="166"/>
      <c r="O82" s="166"/>
      <c r="P82" s="167">
        <f>P83+P98</f>
        <v>0</v>
      </c>
      <c r="Q82" s="166"/>
      <c r="R82" s="167">
        <f>R83+R98</f>
        <v>2.0592000000000001</v>
      </c>
      <c r="S82" s="166"/>
      <c r="T82" s="168">
        <f>T83+T98</f>
        <v>1.4000000000000001</v>
      </c>
      <c r="AR82" s="161" t="s">
        <v>24</v>
      </c>
      <c r="AT82" s="169" t="s">
        <v>74</v>
      </c>
      <c r="AU82" s="169" t="s">
        <v>75</v>
      </c>
      <c r="AY82" s="161" t="s">
        <v>171</v>
      </c>
      <c r="BK82" s="170">
        <f>BK83+BK98</f>
        <v>0</v>
      </c>
    </row>
    <row r="83" spans="2:65" s="10" customFormat="1" ht="19.899999999999999" customHeight="1">
      <c r="B83" s="160"/>
      <c r="D83" s="161" t="s">
        <v>74</v>
      </c>
      <c r="E83" s="171" t="s">
        <v>227</v>
      </c>
      <c r="F83" s="171" t="s">
        <v>357</v>
      </c>
      <c r="I83" s="163"/>
      <c r="J83" s="172">
        <f>BK83</f>
        <v>0</v>
      </c>
      <c r="L83" s="160"/>
      <c r="M83" s="165"/>
      <c r="N83" s="166"/>
      <c r="O83" s="166"/>
      <c r="P83" s="167">
        <f>SUM(P84:P97)</f>
        <v>0</v>
      </c>
      <c r="Q83" s="166"/>
      <c r="R83" s="167">
        <f>SUM(R84:R97)</f>
        <v>2.0592000000000001</v>
      </c>
      <c r="S83" s="166"/>
      <c r="T83" s="168">
        <f>SUM(T84:T97)</f>
        <v>1.4000000000000001</v>
      </c>
      <c r="AR83" s="161" t="s">
        <v>24</v>
      </c>
      <c r="AT83" s="169" t="s">
        <v>74</v>
      </c>
      <c r="AU83" s="169" t="s">
        <v>24</v>
      </c>
      <c r="AY83" s="161" t="s">
        <v>171</v>
      </c>
      <c r="BK83" s="170">
        <f>SUM(BK84:BK97)</f>
        <v>0</v>
      </c>
    </row>
    <row r="84" spans="2:65" s="1" customFormat="1" ht="25.5" customHeight="1">
      <c r="B84" s="173"/>
      <c r="C84" s="174" t="s">
        <v>24</v>
      </c>
      <c r="D84" s="174" t="s">
        <v>173</v>
      </c>
      <c r="E84" s="175" t="s">
        <v>1205</v>
      </c>
      <c r="F84" s="176" t="s">
        <v>1206</v>
      </c>
      <c r="G84" s="177" t="s">
        <v>176</v>
      </c>
      <c r="H84" s="178">
        <v>20</v>
      </c>
      <c r="I84" s="179"/>
      <c r="J84" s="180">
        <f>ROUND(I84*H84,2)</f>
        <v>0</v>
      </c>
      <c r="K84" s="176" t="s">
        <v>195</v>
      </c>
      <c r="L84" s="41"/>
      <c r="M84" s="181" t="s">
        <v>5</v>
      </c>
      <c r="N84" s="182" t="s">
        <v>46</v>
      </c>
      <c r="O84" s="42"/>
      <c r="P84" s="183">
        <f>O84*H84</f>
        <v>0</v>
      </c>
      <c r="Q84" s="183">
        <v>0</v>
      </c>
      <c r="R84" s="183">
        <f>Q84*H84</f>
        <v>0</v>
      </c>
      <c r="S84" s="183">
        <v>7.0000000000000007E-2</v>
      </c>
      <c r="T84" s="184">
        <f>S84*H84</f>
        <v>1.4000000000000001</v>
      </c>
      <c r="AR84" s="24" t="s">
        <v>177</v>
      </c>
      <c r="AT84" s="24" t="s">
        <v>173</v>
      </c>
      <c r="AU84" s="24" t="s">
        <v>84</v>
      </c>
      <c r="AY84" s="24" t="s">
        <v>171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24" t="s">
        <v>24</v>
      </c>
      <c r="BK84" s="185">
        <f>ROUND(I84*H84,2)</f>
        <v>0</v>
      </c>
      <c r="BL84" s="24" t="s">
        <v>177</v>
      </c>
      <c r="BM84" s="24" t="s">
        <v>1207</v>
      </c>
    </row>
    <row r="85" spans="2:65" s="1" customFormat="1" ht="27">
      <c r="B85" s="41"/>
      <c r="D85" s="186" t="s">
        <v>179</v>
      </c>
      <c r="F85" s="187" t="s">
        <v>1208</v>
      </c>
      <c r="I85" s="188"/>
      <c r="L85" s="41"/>
      <c r="M85" s="189"/>
      <c r="N85" s="42"/>
      <c r="O85" s="42"/>
      <c r="P85" s="42"/>
      <c r="Q85" s="42"/>
      <c r="R85" s="42"/>
      <c r="S85" s="42"/>
      <c r="T85" s="70"/>
      <c r="AT85" s="24" t="s">
        <v>179</v>
      </c>
      <c r="AU85" s="24" t="s">
        <v>84</v>
      </c>
    </row>
    <row r="86" spans="2:65" s="1" customFormat="1" ht="27">
      <c r="B86" s="41"/>
      <c r="D86" s="186" t="s">
        <v>181</v>
      </c>
      <c r="F86" s="190" t="s">
        <v>1209</v>
      </c>
      <c r="I86" s="188"/>
      <c r="L86" s="41"/>
      <c r="M86" s="189"/>
      <c r="N86" s="42"/>
      <c r="O86" s="42"/>
      <c r="P86" s="42"/>
      <c r="Q86" s="42"/>
      <c r="R86" s="42"/>
      <c r="S86" s="42"/>
      <c r="T86" s="70"/>
      <c r="AT86" s="24" t="s">
        <v>181</v>
      </c>
      <c r="AU86" s="24" t="s">
        <v>84</v>
      </c>
    </row>
    <row r="87" spans="2:65" s="11" customFormat="1" ht="13.5">
      <c r="B87" s="191"/>
      <c r="D87" s="186" t="s">
        <v>183</v>
      </c>
      <c r="E87" s="192" t="s">
        <v>5</v>
      </c>
      <c r="F87" s="193" t="s">
        <v>1210</v>
      </c>
      <c r="H87" s="194">
        <v>20</v>
      </c>
      <c r="I87" s="195"/>
      <c r="L87" s="191"/>
      <c r="M87" s="196"/>
      <c r="N87" s="197"/>
      <c r="O87" s="197"/>
      <c r="P87" s="197"/>
      <c r="Q87" s="197"/>
      <c r="R87" s="197"/>
      <c r="S87" s="197"/>
      <c r="T87" s="198"/>
      <c r="AT87" s="192" t="s">
        <v>183</v>
      </c>
      <c r="AU87" s="192" t="s">
        <v>84</v>
      </c>
      <c r="AV87" s="11" t="s">
        <v>84</v>
      </c>
      <c r="AW87" s="11" t="s">
        <v>39</v>
      </c>
      <c r="AX87" s="11" t="s">
        <v>24</v>
      </c>
      <c r="AY87" s="192" t="s">
        <v>171</v>
      </c>
    </row>
    <row r="88" spans="2:65" s="1" customFormat="1" ht="16.5" customHeight="1">
      <c r="B88" s="173"/>
      <c r="C88" s="174" t="s">
        <v>84</v>
      </c>
      <c r="D88" s="174" t="s">
        <v>173</v>
      </c>
      <c r="E88" s="175" t="s">
        <v>1211</v>
      </c>
      <c r="F88" s="176" t="s">
        <v>1212</v>
      </c>
      <c r="G88" s="177" t="s">
        <v>176</v>
      </c>
      <c r="H88" s="178">
        <v>20</v>
      </c>
      <c r="I88" s="179"/>
      <c r="J88" s="180">
        <f>ROUND(I88*H88,2)</f>
        <v>0</v>
      </c>
      <c r="K88" s="176" t="s">
        <v>195</v>
      </c>
      <c r="L88" s="41"/>
      <c r="M88" s="181" t="s">
        <v>5</v>
      </c>
      <c r="N88" s="182" t="s">
        <v>46</v>
      </c>
      <c r="O88" s="42"/>
      <c r="P88" s="183">
        <f>O88*H88</f>
        <v>0</v>
      </c>
      <c r="Q88" s="183">
        <v>1.9429999999999999E-2</v>
      </c>
      <c r="R88" s="183">
        <f>Q88*H88</f>
        <v>0.3886</v>
      </c>
      <c r="S88" s="183">
        <v>0</v>
      </c>
      <c r="T88" s="184">
        <f>S88*H88</f>
        <v>0</v>
      </c>
      <c r="AR88" s="24" t="s">
        <v>177</v>
      </c>
      <c r="AT88" s="24" t="s">
        <v>173</v>
      </c>
      <c r="AU88" s="24" t="s">
        <v>84</v>
      </c>
      <c r="AY88" s="24" t="s">
        <v>171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24" t="s">
        <v>24</v>
      </c>
      <c r="BK88" s="185">
        <f>ROUND(I88*H88,2)</f>
        <v>0</v>
      </c>
      <c r="BL88" s="24" t="s">
        <v>177</v>
      </c>
      <c r="BM88" s="24" t="s">
        <v>1213</v>
      </c>
    </row>
    <row r="89" spans="2:65" s="1" customFormat="1" ht="13.5">
      <c r="B89" s="41"/>
      <c r="D89" s="186" t="s">
        <v>179</v>
      </c>
      <c r="F89" s="187" t="s">
        <v>1214</v>
      </c>
      <c r="I89" s="188"/>
      <c r="L89" s="41"/>
      <c r="M89" s="189"/>
      <c r="N89" s="42"/>
      <c r="O89" s="42"/>
      <c r="P89" s="42"/>
      <c r="Q89" s="42"/>
      <c r="R89" s="42"/>
      <c r="S89" s="42"/>
      <c r="T89" s="70"/>
      <c r="AT89" s="24" t="s">
        <v>179</v>
      </c>
      <c r="AU89" s="24" t="s">
        <v>84</v>
      </c>
    </row>
    <row r="90" spans="2:65" s="1" customFormat="1" ht="16.5" customHeight="1">
      <c r="B90" s="173"/>
      <c r="C90" s="174" t="s">
        <v>191</v>
      </c>
      <c r="D90" s="174" t="s">
        <v>173</v>
      </c>
      <c r="E90" s="175" t="s">
        <v>1215</v>
      </c>
      <c r="F90" s="176" t="s">
        <v>1216</v>
      </c>
      <c r="G90" s="177" t="s">
        <v>176</v>
      </c>
      <c r="H90" s="178">
        <v>20</v>
      </c>
      <c r="I90" s="179"/>
      <c r="J90" s="180">
        <f>ROUND(I90*H90,2)</f>
        <v>0</v>
      </c>
      <c r="K90" s="176" t="s">
        <v>195</v>
      </c>
      <c r="L90" s="41"/>
      <c r="M90" s="181" t="s">
        <v>5</v>
      </c>
      <c r="N90" s="182" t="s">
        <v>46</v>
      </c>
      <c r="O90" s="42"/>
      <c r="P90" s="183">
        <f>O90*H90</f>
        <v>0</v>
      </c>
      <c r="Q90" s="183">
        <v>7.9799999999999996E-2</v>
      </c>
      <c r="R90" s="183">
        <f>Q90*H90</f>
        <v>1.5959999999999999</v>
      </c>
      <c r="S90" s="183">
        <v>0</v>
      </c>
      <c r="T90" s="184">
        <f>S90*H90</f>
        <v>0</v>
      </c>
      <c r="AR90" s="24" t="s">
        <v>177</v>
      </c>
      <c r="AT90" s="24" t="s">
        <v>173</v>
      </c>
      <c r="AU90" s="24" t="s">
        <v>84</v>
      </c>
      <c r="AY90" s="24" t="s">
        <v>171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4" t="s">
        <v>24</v>
      </c>
      <c r="BK90" s="185">
        <f>ROUND(I90*H90,2)</f>
        <v>0</v>
      </c>
      <c r="BL90" s="24" t="s">
        <v>177</v>
      </c>
      <c r="BM90" s="24" t="s">
        <v>1217</v>
      </c>
    </row>
    <row r="91" spans="2:65" s="1" customFormat="1" ht="13.5">
      <c r="B91" s="41"/>
      <c r="D91" s="186" t="s">
        <v>179</v>
      </c>
      <c r="F91" s="187" t="s">
        <v>1218</v>
      </c>
      <c r="I91" s="188"/>
      <c r="L91" s="41"/>
      <c r="M91" s="189"/>
      <c r="N91" s="42"/>
      <c r="O91" s="42"/>
      <c r="P91" s="42"/>
      <c r="Q91" s="42"/>
      <c r="R91" s="42"/>
      <c r="S91" s="42"/>
      <c r="T91" s="70"/>
      <c r="AT91" s="24" t="s">
        <v>179</v>
      </c>
      <c r="AU91" s="24" t="s">
        <v>84</v>
      </c>
    </row>
    <row r="92" spans="2:65" s="1" customFormat="1" ht="25.5" customHeight="1">
      <c r="B92" s="173"/>
      <c r="C92" s="174" t="s">
        <v>177</v>
      </c>
      <c r="D92" s="174" t="s">
        <v>173</v>
      </c>
      <c r="E92" s="175" t="s">
        <v>1219</v>
      </c>
      <c r="F92" s="176" t="s">
        <v>1220</v>
      </c>
      <c r="G92" s="177" t="s">
        <v>176</v>
      </c>
      <c r="H92" s="178">
        <v>20</v>
      </c>
      <c r="I92" s="179"/>
      <c r="J92" s="180">
        <f>ROUND(I92*H92,2)</f>
        <v>0</v>
      </c>
      <c r="K92" s="176" t="s">
        <v>195</v>
      </c>
      <c r="L92" s="41"/>
      <c r="M92" s="181" t="s">
        <v>5</v>
      </c>
      <c r="N92" s="182" t="s">
        <v>46</v>
      </c>
      <c r="O92" s="42"/>
      <c r="P92" s="183">
        <f>O92*H92</f>
        <v>0</v>
      </c>
      <c r="Q92" s="183">
        <v>9.8999999999999999E-4</v>
      </c>
      <c r="R92" s="183">
        <f>Q92*H92</f>
        <v>1.9799999999999998E-2</v>
      </c>
      <c r="S92" s="183">
        <v>0</v>
      </c>
      <c r="T92" s="184">
        <f>S92*H92</f>
        <v>0</v>
      </c>
      <c r="AR92" s="24" t="s">
        <v>177</v>
      </c>
      <c r="AT92" s="24" t="s">
        <v>173</v>
      </c>
      <c r="AU92" s="24" t="s">
        <v>84</v>
      </c>
      <c r="AY92" s="24" t="s">
        <v>171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4" t="s">
        <v>24</v>
      </c>
      <c r="BK92" s="185">
        <f>ROUND(I92*H92,2)</f>
        <v>0</v>
      </c>
      <c r="BL92" s="24" t="s">
        <v>177</v>
      </c>
      <c r="BM92" s="24" t="s">
        <v>1221</v>
      </c>
    </row>
    <row r="93" spans="2:65" s="1" customFormat="1" ht="27">
      <c r="B93" s="41"/>
      <c r="D93" s="186" t="s">
        <v>179</v>
      </c>
      <c r="F93" s="187" t="s">
        <v>1222</v>
      </c>
      <c r="I93" s="188"/>
      <c r="L93" s="41"/>
      <c r="M93" s="189"/>
      <c r="N93" s="42"/>
      <c r="O93" s="42"/>
      <c r="P93" s="42"/>
      <c r="Q93" s="42"/>
      <c r="R93" s="42"/>
      <c r="S93" s="42"/>
      <c r="T93" s="70"/>
      <c r="AT93" s="24" t="s">
        <v>179</v>
      </c>
      <c r="AU93" s="24" t="s">
        <v>84</v>
      </c>
    </row>
    <row r="94" spans="2:65" s="1" customFormat="1" ht="16.5" customHeight="1">
      <c r="B94" s="173"/>
      <c r="C94" s="174" t="s">
        <v>203</v>
      </c>
      <c r="D94" s="174" t="s">
        <v>173</v>
      </c>
      <c r="E94" s="175" t="s">
        <v>1223</v>
      </c>
      <c r="F94" s="176" t="s">
        <v>1224</v>
      </c>
      <c r="G94" s="177" t="s">
        <v>176</v>
      </c>
      <c r="H94" s="178">
        <v>20</v>
      </c>
      <c r="I94" s="179"/>
      <c r="J94" s="180">
        <f>ROUND(I94*H94,2)</f>
        <v>0</v>
      </c>
      <c r="K94" s="176" t="s">
        <v>195</v>
      </c>
      <c r="L94" s="41"/>
      <c r="M94" s="181" t="s">
        <v>5</v>
      </c>
      <c r="N94" s="182" t="s">
        <v>46</v>
      </c>
      <c r="O94" s="42"/>
      <c r="P94" s="183">
        <f>O94*H94</f>
        <v>0</v>
      </c>
      <c r="Q94" s="183">
        <v>1.58E-3</v>
      </c>
      <c r="R94" s="183">
        <f>Q94*H94</f>
        <v>3.1600000000000003E-2</v>
      </c>
      <c r="S94" s="183">
        <v>0</v>
      </c>
      <c r="T94" s="184">
        <f>S94*H94</f>
        <v>0</v>
      </c>
      <c r="AR94" s="24" t="s">
        <v>177</v>
      </c>
      <c r="AT94" s="24" t="s">
        <v>173</v>
      </c>
      <c r="AU94" s="24" t="s">
        <v>84</v>
      </c>
      <c r="AY94" s="24" t="s">
        <v>171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24" t="s">
        <v>24</v>
      </c>
      <c r="BK94" s="185">
        <f>ROUND(I94*H94,2)</f>
        <v>0</v>
      </c>
      <c r="BL94" s="24" t="s">
        <v>177</v>
      </c>
      <c r="BM94" s="24" t="s">
        <v>1225</v>
      </c>
    </row>
    <row r="95" spans="2:65" s="1" customFormat="1" ht="13.5">
      <c r="B95" s="41"/>
      <c r="D95" s="186" t="s">
        <v>179</v>
      </c>
      <c r="F95" s="187" t="s">
        <v>1226</v>
      </c>
      <c r="I95" s="188"/>
      <c r="L95" s="41"/>
      <c r="M95" s="189"/>
      <c r="N95" s="42"/>
      <c r="O95" s="42"/>
      <c r="P95" s="42"/>
      <c r="Q95" s="42"/>
      <c r="R95" s="42"/>
      <c r="S95" s="42"/>
      <c r="T95" s="70"/>
      <c r="AT95" s="24" t="s">
        <v>179</v>
      </c>
      <c r="AU95" s="24" t="s">
        <v>84</v>
      </c>
    </row>
    <row r="96" spans="2:65" s="1" customFormat="1" ht="16.5" customHeight="1">
      <c r="B96" s="173"/>
      <c r="C96" s="174" t="s">
        <v>210</v>
      </c>
      <c r="D96" s="174" t="s">
        <v>173</v>
      </c>
      <c r="E96" s="175" t="s">
        <v>1227</v>
      </c>
      <c r="F96" s="176" t="s">
        <v>1228</v>
      </c>
      <c r="G96" s="177" t="s">
        <v>176</v>
      </c>
      <c r="H96" s="178">
        <v>20</v>
      </c>
      <c r="I96" s="179"/>
      <c r="J96" s="180">
        <f>ROUND(I96*H96,2)</f>
        <v>0</v>
      </c>
      <c r="K96" s="176" t="s">
        <v>5</v>
      </c>
      <c r="L96" s="41"/>
      <c r="M96" s="181" t="s">
        <v>5</v>
      </c>
      <c r="N96" s="182" t="s">
        <v>46</v>
      </c>
      <c r="O96" s="42"/>
      <c r="P96" s="183">
        <f>O96*H96</f>
        <v>0</v>
      </c>
      <c r="Q96" s="183">
        <v>1.16E-3</v>
      </c>
      <c r="R96" s="183">
        <f>Q96*H96</f>
        <v>2.3199999999999998E-2</v>
      </c>
      <c r="S96" s="183">
        <v>0</v>
      </c>
      <c r="T96" s="184">
        <f>S96*H96</f>
        <v>0</v>
      </c>
      <c r="AR96" s="24" t="s">
        <v>177</v>
      </c>
      <c r="AT96" s="24" t="s">
        <v>173</v>
      </c>
      <c r="AU96" s="24" t="s">
        <v>84</v>
      </c>
      <c r="AY96" s="24" t="s">
        <v>171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4" t="s">
        <v>24</v>
      </c>
      <c r="BK96" s="185">
        <f>ROUND(I96*H96,2)</f>
        <v>0</v>
      </c>
      <c r="BL96" s="24" t="s">
        <v>177</v>
      </c>
      <c r="BM96" s="24" t="s">
        <v>1229</v>
      </c>
    </row>
    <row r="97" spans="2:65" s="1" customFormat="1" ht="13.5">
      <c r="B97" s="41"/>
      <c r="D97" s="186" t="s">
        <v>179</v>
      </c>
      <c r="F97" s="187" t="s">
        <v>1230</v>
      </c>
      <c r="I97" s="188"/>
      <c r="L97" s="41"/>
      <c r="M97" s="189"/>
      <c r="N97" s="42"/>
      <c r="O97" s="42"/>
      <c r="P97" s="42"/>
      <c r="Q97" s="42"/>
      <c r="R97" s="42"/>
      <c r="S97" s="42"/>
      <c r="T97" s="70"/>
      <c r="AT97" s="24" t="s">
        <v>179</v>
      </c>
      <c r="AU97" s="24" t="s">
        <v>84</v>
      </c>
    </row>
    <row r="98" spans="2:65" s="10" customFormat="1" ht="29.85" customHeight="1">
      <c r="B98" s="160"/>
      <c r="D98" s="161" t="s">
        <v>74</v>
      </c>
      <c r="E98" s="171" t="s">
        <v>436</v>
      </c>
      <c r="F98" s="171" t="s">
        <v>437</v>
      </c>
      <c r="I98" s="163"/>
      <c r="J98" s="172">
        <f>BK98</f>
        <v>0</v>
      </c>
      <c r="L98" s="160"/>
      <c r="M98" s="165"/>
      <c r="N98" s="166"/>
      <c r="O98" s="166"/>
      <c r="P98" s="167">
        <f>SUM(P99:P100)</f>
        <v>0</v>
      </c>
      <c r="Q98" s="166"/>
      <c r="R98" s="167">
        <f>SUM(R99:R100)</f>
        <v>0</v>
      </c>
      <c r="S98" s="166"/>
      <c r="T98" s="168">
        <f>SUM(T99:T100)</f>
        <v>0</v>
      </c>
      <c r="AR98" s="161" t="s">
        <v>24</v>
      </c>
      <c r="AT98" s="169" t="s">
        <v>74</v>
      </c>
      <c r="AU98" s="169" t="s">
        <v>24</v>
      </c>
      <c r="AY98" s="161" t="s">
        <v>171</v>
      </c>
      <c r="BK98" s="170">
        <f>SUM(BK99:BK100)</f>
        <v>0</v>
      </c>
    </row>
    <row r="99" spans="2:65" s="1" customFormat="1" ht="16.5" customHeight="1">
      <c r="B99" s="173"/>
      <c r="C99" s="174" t="s">
        <v>215</v>
      </c>
      <c r="D99" s="174" t="s">
        <v>173</v>
      </c>
      <c r="E99" s="175" t="s">
        <v>1231</v>
      </c>
      <c r="F99" s="176" t="s">
        <v>1232</v>
      </c>
      <c r="G99" s="177" t="s">
        <v>259</v>
      </c>
      <c r="H99" s="178">
        <v>2.0590000000000002</v>
      </c>
      <c r="I99" s="179"/>
      <c r="J99" s="180">
        <f>ROUND(I99*H99,2)</f>
        <v>0</v>
      </c>
      <c r="K99" s="176" t="s">
        <v>195</v>
      </c>
      <c r="L99" s="41"/>
      <c r="M99" s="181" t="s">
        <v>5</v>
      </c>
      <c r="N99" s="182" t="s">
        <v>46</v>
      </c>
      <c r="O99" s="42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4" t="s">
        <v>177</v>
      </c>
      <c r="AT99" s="24" t="s">
        <v>173</v>
      </c>
      <c r="AU99" s="24" t="s">
        <v>84</v>
      </c>
      <c r="AY99" s="24" t="s">
        <v>171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4" t="s">
        <v>24</v>
      </c>
      <c r="BK99" s="185">
        <f>ROUND(I99*H99,2)</f>
        <v>0</v>
      </c>
      <c r="BL99" s="24" t="s">
        <v>177</v>
      </c>
      <c r="BM99" s="24" t="s">
        <v>1233</v>
      </c>
    </row>
    <row r="100" spans="2:65" s="1" customFormat="1" ht="40.5">
      <c r="B100" s="41"/>
      <c r="D100" s="186" t="s">
        <v>179</v>
      </c>
      <c r="F100" s="187" t="s">
        <v>1234</v>
      </c>
      <c r="I100" s="188"/>
      <c r="L100" s="41"/>
      <c r="M100" s="189"/>
      <c r="N100" s="42"/>
      <c r="O100" s="42"/>
      <c r="P100" s="42"/>
      <c r="Q100" s="42"/>
      <c r="R100" s="42"/>
      <c r="S100" s="42"/>
      <c r="T100" s="70"/>
      <c r="AT100" s="24" t="s">
        <v>179</v>
      </c>
      <c r="AU100" s="24" t="s">
        <v>84</v>
      </c>
    </row>
    <row r="101" spans="2:65" s="10" customFormat="1" ht="37.35" customHeight="1">
      <c r="B101" s="160"/>
      <c r="D101" s="161" t="s">
        <v>74</v>
      </c>
      <c r="E101" s="162" t="s">
        <v>524</v>
      </c>
      <c r="F101" s="162" t="s">
        <v>525</v>
      </c>
      <c r="I101" s="163"/>
      <c r="J101" s="164">
        <f>BK101</f>
        <v>0</v>
      </c>
      <c r="L101" s="160"/>
      <c r="M101" s="165"/>
      <c r="N101" s="166"/>
      <c r="O101" s="166"/>
      <c r="P101" s="167">
        <f>P102</f>
        <v>0</v>
      </c>
      <c r="Q101" s="166"/>
      <c r="R101" s="167">
        <f>R102</f>
        <v>0</v>
      </c>
      <c r="S101" s="166"/>
      <c r="T101" s="168">
        <f>T102</f>
        <v>0.184</v>
      </c>
      <c r="AR101" s="161" t="s">
        <v>84</v>
      </c>
      <c r="AT101" s="169" t="s">
        <v>74</v>
      </c>
      <c r="AU101" s="169" t="s">
        <v>75</v>
      </c>
      <c r="AY101" s="161" t="s">
        <v>171</v>
      </c>
      <c r="BK101" s="170">
        <f>BK102</f>
        <v>0</v>
      </c>
    </row>
    <row r="102" spans="2:65" s="10" customFormat="1" ht="19.899999999999999" customHeight="1">
      <c r="B102" s="160"/>
      <c r="D102" s="161" t="s">
        <v>74</v>
      </c>
      <c r="E102" s="171" t="s">
        <v>1023</v>
      </c>
      <c r="F102" s="171" t="s">
        <v>1024</v>
      </c>
      <c r="I102" s="163"/>
      <c r="J102" s="172">
        <f>BK102</f>
        <v>0</v>
      </c>
      <c r="L102" s="160"/>
      <c r="M102" s="165"/>
      <c r="N102" s="166"/>
      <c r="O102" s="166"/>
      <c r="P102" s="167">
        <f>SUM(P103:P112)</f>
        <v>0</v>
      </c>
      <c r="Q102" s="166"/>
      <c r="R102" s="167">
        <f>SUM(R103:R112)</f>
        <v>0</v>
      </c>
      <c r="S102" s="166"/>
      <c r="T102" s="168">
        <f>SUM(T103:T112)</f>
        <v>0.184</v>
      </c>
      <c r="AR102" s="161" t="s">
        <v>84</v>
      </c>
      <c r="AT102" s="169" t="s">
        <v>74</v>
      </c>
      <c r="AU102" s="169" t="s">
        <v>24</v>
      </c>
      <c r="AY102" s="161" t="s">
        <v>171</v>
      </c>
      <c r="BK102" s="170">
        <f>SUM(BK103:BK112)</f>
        <v>0</v>
      </c>
    </row>
    <row r="103" spans="2:65" s="1" customFormat="1" ht="25.5" customHeight="1">
      <c r="B103" s="173"/>
      <c r="C103" s="174" t="s">
        <v>221</v>
      </c>
      <c r="D103" s="174" t="s">
        <v>173</v>
      </c>
      <c r="E103" s="175" t="s">
        <v>1025</v>
      </c>
      <c r="F103" s="176" t="s">
        <v>1026</v>
      </c>
      <c r="G103" s="177" t="s">
        <v>1027</v>
      </c>
      <c r="H103" s="178">
        <v>120</v>
      </c>
      <c r="I103" s="179"/>
      <c r="J103" s="180">
        <f>ROUND(I103*H103,2)</f>
        <v>0</v>
      </c>
      <c r="K103" s="176" t="s">
        <v>5</v>
      </c>
      <c r="L103" s="41"/>
      <c r="M103" s="181" t="s">
        <v>5</v>
      </c>
      <c r="N103" s="182" t="s">
        <v>46</v>
      </c>
      <c r="O103" s="42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4" t="s">
        <v>125</v>
      </c>
      <c r="AT103" s="24" t="s">
        <v>173</v>
      </c>
      <c r="AU103" s="24" t="s">
        <v>84</v>
      </c>
      <c r="AY103" s="24" t="s">
        <v>171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4" t="s">
        <v>24</v>
      </c>
      <c r="BK103" s="185">
        <f>ROUND(I103*H103,2)</f>
        <v>0</v>
      </c>
      <c r="BL103" s="24" t="s">
        <v>125</v>
      </c>
      <c r="BM103" s="24" t="s">
        <v>1235</v>
      </c>
    </row>
    <row r="104" spans="2:65" s="1" customFormat="1" ht="148.5">
      <c r="B104" s="41"/>
      <c r="D104" s="186" t="s">
        <v>179</v>
      </c>
      <c r="F104" s="187" t="s">
        <v>1236</v>
      </c>
      <c r="I104" s="188"/>
      <c r="L104" s="41"/>
      <c r="M104" s="189"/>
      <c r="N104" s="42"/>
      <c r="O104" s="42"/>
      <c r="P104" s="42"/>
      <c r="Q104" s="42"/>
      <c r="R104" s="42"/>
      <c r="S104" s="42"/>
      <c r="T104" s="70"/>
      <c r="AT104" s="24" t="s">
        <v>179</v>
      </c>
      <c r="AU104" s="24" t="s">
        <v>84</v>
      </c>
    </row>
    <row r="105" spans="2:65" s="1" customFormat="1" ht="27">
      <c r="B105" s="41"/>
      <c r="D105" s="186" t="s">
        <v>181</v>
      </c>
      <c r="F105" s="190" t="s">
        <v>1209</v>
      </c>
      <c r="I105" s="188"/>
      <c r="L105" s="41"/>
      <c r="M105" s="189"/>
      <c r="N105" s="42"/>
      <c r="O105" s="42"/>
      <c r="P105" s="42"/>
      <c r="Q105" s="42"/>
      <c r="R105" s="42"/>
      <c r="S105" s="42"/>
      <c r="T105" s="70"/>
      <c r="AT105" s="24" t="s">
        <v>181</v>
      </c>
      <c r="AU105" s="24" t="s">
        <v>84</v>
      </c>
    </row>
    <row r="106" spans="2:65" s="11" customFormat="1" ht="13.5">
      <c r="B106" s="191"/>
      <c r="D106" s="186" t="s">
        <v>183</v>
      </c>
      <c r="E106" s="192" t="s">
        <v>5</v>
      </c>
      <c r="F106" s="193" t="s">
        <v>1237</v>
      </c>
      <c r="H106" s="194">
        <v>120</v>
      </c>
      <c r="I106" s="195"/>
      <c r="L106" s="191"/>
      <c r="M106" s="196"/>
      <c r="N106" s="197"/>
      <c r="O106" s="197"/>
      <c r="P106" s="197"/>
      <c r="Q106" s="197"/>
      <c r="R106" s="197"/>
      <c r="S106" s="197"/>
      <c r="T106" s="198"/>
      <c r="AT106" s="192" t="s">
        <v>183</v>
      </c>
      <c r="AU106" s="192" t="s">
        <v>84</v>
      </c>
      <c r="AV106" s="11" t="s">
        <v>84</v>
      </c>
      <c r="AW106" s="11" t="s">
        <v>39</v>
      </c>
      <c r="AX106" s="11" t="s">
        <v>24</v>
      </c>
      <c r="AY106" s="192" t="s">
        <v>171</v>
      </c>
    </row>
    <row r="107" spans="2:65" s="1" customFormat="1" ht="25.5" customHeight="1">
      <c r="B107" s="173"/>
      <c r="C107" s="174" t="s">
        <v>227</v>
      </c>
      <c r="D107" s="174" t="s">
        <v>173</v>
      </c>
      <c r="E107" s="175" t="s">
        <v>1238</v>
      </c>
      <c r="F107" s="176" t="s">
        <v>1239</v>
      </c>
      <c r="G107" s="177" t="s">
        <v>396</v>
      </c>
      <c r="H107" s="178">
        <v>11.5</v>
      </c>
      <c r="I107" s="179"/>
      <c r="J107" s="180">
        <f>ROUND(I107*H107,2)</f>
        <v>0</v>
      </c>
      <c r="K107" s="176" t="s">
        <v>195</v>
      </c>
      <c r="L107" s="41"/>
      <c r="M107" s="181" t="s">
        <v>5</v>
      </c>
      <c r="N107" s="182" t="s">
        <v>46</v>
      </c>
      <c r="O107" s="42"/>
      <c r="P107" s="183">
        <f>O107*H107</f>
        <v>0</v>
      </c>
      <c r="Q107" s="183">
        <v>0</v>
      </c>
      <c r="R107" s="183">
        <f>Q107*H107</f>
        <v>0</v>
      </c>
      <c r="S107" s="183">
        <v>1.6E-2</v>
      </c>
      <c r="T107" s="184">
        <f>S107*H107</f>
        <v>0.184</v>
      </c>
      <c r="AR107" s="24" t="s">
        <v>125</v>
      </c>
      <c r="AT107" s="24" t="s">
        <v>173</v>
      </c>
      <c r="AU107" s="24" t="s">
        <v>84</v>
      </c>
      <c r="AY107" s="24" t="s">
        <v>171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4" t="s">
        <v>24</v>
      </c>
      <c r="BK107" s="185">
        <f>ROUND(I107*H107,2)</f>
        <v>0</v>
      </c>
      <c r="BL107" s="24" t="s">
        <v>125</v>
      </c>
      <c r="BM107" s="24" t="s">
        <v>1240</v>
      </c>
    </row>
    <row r="108" spans="2:65" s="1" customFormat="1" ht="13.5">
      <c r="B108" s="41"/>
      <c r="D108" s="186" t="s">
        <v>179</v>
      </c>
      <c r="F108" s="187" t="s">
        <v>1241</v>
      </c>
      <c r="I108" s="188"/>
      <c r="L108" s="41"/>
      <c r="M108" s="189"/>
      <c r="N108" s="42"/>
      <c r="O108" s="42"/>
      <c r="P108" s="42"/>
      <c r="Q108" s="42"/>
      <c r="R108" s="42"/>
      <c r="S108" s="42"/>
      <c r="T108" s="70"/>
      <c r="AT108" s="24" t="s">
        <v>179</v>
      </c>
      <c r="AU108" s="24" t="s">
        <v>84</v>
      </c>
    </row>
    <row r="109" spans="2:65" s="1" customFormat="1" ht="27">
      <c r="B109" s="41"/>
      <c r="D109" s="186" t="s">
        <v>181</v>
      </c>
      <c r="F109" s="190" t="s">
        <v>1209</v>
      </c>
      <c r="I109" s="188"/>
      <c r="L109" s="41"/>
      <c r="M109" s="189"/>
      <c r="N109" s="42"/>
      <c r="O109" s="42"/>
      <c r="P109" s="42"/>
      <c r="Q109" s="42"/>
      <c r="R109" s="42"/>
      <c r="S109" s="42"/>
      <c r="T109" s="70"/>
      <c r="AT109" s="24" t="s">
        <v>181</v>
      </c>
      <c r="AU109" s="24" t="s">
        <v>84</v>
      </c>
    </row>
    <row r="110" spans="2:65" s="11" customFormat="1" ht="13.5">
      <c r="B110" s="191"/>
      <c r="D110" s="186" t="s">
        <v>183</v>
      </c>
      <c r="E110" s="192" t="s">
        <v>5</v>
      </c>
      <c r="F110" s="193" t="s">
        <v>1242</v>
      </c>
      <c r="H110" s="194">
        <v>11.5</v>
      </c>
      <c r="I110" s="195"/>
      <c r="L110" s="191"/>
      <c r="M110" s="196"/>
      <c r="N110" s="197"/>
      <c r="O110" s="197"/>
      <c r="P110" s="197"/>
      <c r="Q110" s="197"/>
      <c r="R110" s="197"/>
      <c r="S110" s="197"/>
      <c r="T110" s="198"/>
      <c r="AT110" s="192" t="s">
        <v>183</v>
      </c>
      <c r="AU110" s="192" t="s">
        <v>84</v>
      </c>
      <c r="AV110" s="11" t="s">
        <v>84</v>
      </c>
      <c r="AW110" s="11" t="s">
        <v>39</v>
      </c>
      <c r="AX110" s="11" t="s">
        <v>24</v>
      </c>
      <c r="AY110" s="192" t="s">
        <v>171</v>
      </c>
    </row>
    <row r="111" spans="2:65" s="1" customFormat="1" ht="16.5" customHeight="1">
      <c r="B111" s="173"/>
      <c r="C111" s="174" t="s">
        <v>29</v>
      </c>
      <c r="D111" s="174" t="s">
        <v>173</v>
      </c>
      <c r="E111" s="175" t="s">
        <v>1031</v>
      </c>
      <c r="F111" s="176" t="s">
        <v>1032</v>
      </c>
      <c r="G111" s="177" t="s">
        <v>1033</v>
      </c>
      <c r="H111" s="241"/>
      <c r="I111" s="179"/>
      <c r="J111" s="180">
        <f>ROUND(I111*H111,2)</f>
        <v>0</v>
      </c>
      <c r="K111" s="176" t="s">
        <v>195</v>
      </c>
      <c r="L111" s="41"/>
      <c r="M111" s="181" t="s">
        <v>5</v>
      </c>
      <c r="N111" s="182" t="s">
        <v>46</v>
      </c>
      <c r="O111" s="42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24" t="s">
        <v>125</v>
      </c>
      <c r="AT111" s="24" t="s">
        <v>173</v>
      </c>
      <c r="AU111" s="24" t="s">
        <v>84</v>
      </c>
      <c r="AY111" s="24" t="s">
        <v>171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4" t="s">
        <v>24</v>
      </c>
      <c r="BK111" s="185">
        <f>ROUND(I111*H111,2)</f>
        <v>0</v>
      </c>
      <c r="BL111" s="24" t="s">
        <v>125</v>
      </c>
      <c r="BM111" s="24" t="s">
        <v>1243</v>
      </c>
    </row>
    <row r="112" spans="2:65" s="1" customFormat="1" ht="27">
      <c r="B112" s="41"/>
      <c r="D112" s="186" t="s">
        <v>179</v>
      </c>
      <c r="F112" s="187" t="s">
        <v>1035</v>
      </c>
      <c r="I112" s="188"/>
      <c r="L112" s="41"/>
      <c r="M112" s="224"/>
      <c r="N112" s="225"/>
      <c r="O112" s="225"/>
      <c r="P112" s="225"/>
      <c r="Q112" s="225"/>
      <c r="R112" s="225"/>
      <c r="S112" s="225"/>
      <c r="T112" s="226"/>
      <c r="AT112" s="24" t="s">
        <v>179</v>
      </c>
      <c r="AU112" s="24" t="s">
        <v>84</v>
      </c>
    </row>
    <row r="113" spans="2:12" s="1" customFormat="1" ht="6.95" customHeight="1">
      <c r="B113" s="56"/>
      <c r="C113" s="57"/>
      <c r="D113" s="57"/>
      <c r="E113" s="57"/>
      <c r="F113" s="57"/>
      <c r="G113" s="57"/>
      <c r="H113" s="57"/>
      <c r="I113" s="127"/>
      <c r="J113" s="57"/>
      <c r="K113" s="57"/>
      <c r="L113" s="41"/>
    </row>
  </sheetData>
  <autoFilter ref="C80:K112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113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1244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ROUND(J89,2)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ROUND(SUM(BE89:BE208), 2)</f>
        <v>0</v>
      </c>
      <c r="G30" s="42"/>
      <c r="H30" s="42"/>
      <c r="I30" s="119">
        <v>0.21</v>
      </c>
      <c r="J30" s="118">
        <f>ROUND(ROUND((SUM(BE89:BE208)),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ROUND(SUM(BF89:BF208), 2)</f>
        <v>0</v>
      </c>
      <c r="G31" s="42"/>
      <c r="H31" s="42"/>
      <c r="I31" s="119">
        <v>0.15</v>
      </c>
      <c r="J31" s="118">
        <f>ROUND(ROUND((SUM(BF89:BF208)),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ROUND(SUM(BG89:BG208),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ROUND(SUM(BH89:BH208),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ROUND(SUM(BI89:BI208),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11 - SO 301 Rekonstrukce lávky č.6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J89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J90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J91</f>
        <v>0</v>
      </c>
      <c r="K58" s="148"/>
    </row>
    <row r="59" spans="2:47" s="8" customFormat="1" ht="19.899999999999999" customHeight="1">
      <c r="B59" s="142"/>
      <c r="C59" s="143"/>
      <c r="D59" s="144" t="s">
        <v>444</v>
      </c>
      <c r="E59" s="145"/>
      <c r="F59" s="145"/>
      <c r="G59" s="145"/>
      <c r="H59" s="145"/>
      <c r="I59" s="146"/>
      <c r="J59" s="147">
        <f>J116</f>
        <v>0</v>
      </c>
      <c r="K59" s="148"/>
    </row>
    <row r="60" spans="2:47" s="8" customFormat="1" ht="19.899999999999999" customHeight="1">
      <c r="B60" s="142"/>
      <c r="C60" s="143"/>
      <c r="D60" s="144" t="s">
        <v>150</v>
      </c>
      <c r="E60" s="145"/>
      <c r="F60" s="145"/>
      <c r="G60" s="145"/>
      <c r="H60" s="145"/>
      <c r="I60" s="146"/>
      <c r="J60" s="147">
        <f>J131</f>
        <v>0</v>
      </c>
      <c r="K60" s="148"/>
    </row>
    <row r="61" spans="2:47" s="8" customFormat="1" ht="19.899999999999999" customHeight="1">
      <c r="B61" s="142"/>
      <c r="C61" s="143"/>
      <c r="D61" s="144" t="s">
        <v>151</v>
      </c>
      <c r="E61" s="145"/>
      <c r="F61" s="145"/>
      <c r="G61" s="145"/>
      <c r="H61" s="145"/>
      <c r="I61" s="146"/>
      <c r="J61" s="147">
        <f>J136</f>
        <v>0</v>
      </c>
      <c r="K61" s="148"/>
    </row>
    <row r="62" spans="2:47" s="8" customFormat="1" ht="19.899999999999999" customHeight="1">
      <c r="B62" s="142"/>
      <c r="C62" s="143"/>
      <c r="D62" s="144" t="s">
        <v>445</v>
      </c>
      <c r="E62" s="145"/>
      <c r="F62" s="145"/>
      <c r="G62" s="145"/>
      <c r="H62" s="145"/>
      <c r="I62" s="146"/>
      <c r="J62" s="147">
        <f>J152</f>
        <v>0</v>
      </c>
      <c r="K62" s="148"/>
    </row>
    <row r="63" spans="2:47" s="8" customFormat="1" ht="19.899999999999999" customHeight="1">
      <c r="B63" s="142"/>
      <c r="C63" s="143"/>
      <c r="D63" s="144" t="s">
        <v>152</v>
      </c>
      <c r="E63" s="145"/>
      <c r="F63" s="145"/>
      <c r="G63" s="145"/>
      <c r="H63" s="145"/>
      <c r="I63" s="146"/>
      <c r="J63" s="147">
        <f>J157</f>
        <v>0</v>
      </c>
      <c r="K63" s="148"/>
    </row>
    <row r="64" spans="2:47" s="8" customFormat="1" ht="19.899999999999999" customHeight="1">
      <c r="B64" s="142"/>
      <c r="C64" s="143"/>
      <c r="D64" s="144" t="s">
        <v>153</v>
      </c>
      <c r="E64" s="145"/>
      <c r="F64" s="145"/>
      <c r="G64" s="145"/>
      <c r="H64" s="145"/>
      <c r="I64" s="146"/>
      <c r="J64" s="147">
        <f>J167</f>
        <v>0</v>
      </c>
      <c r="K64" s="148"/>
    </row>
    <row r="65" spans="2:12" s="8" customFormat="1" ht="19.899999999999999" customHeight="1">
      <c r="B65" s="142"/>
      <c r="C65" s="143"/>
      <c r="D65" s="144" t="s">
        <v>154</v>
      </c>
      <c r="E65" s="145"/>
      <c r="F65" s="145"/>
      <c r="G65" s="145"/>
      <c r="H65" s="145"/>
      <c r="I65" s="146"/>
      <c r="J65" s="147">
        <f>J175</f>
        <v>0</v>
      </c>
      <c r="K65" s="148"/>
    </row>
    <row r="66" spans="2:12" s="7" customFormat="1" ht="24.95" customHeight="1">
      <c r="B66" s="135"/>
      <c r="C66" s="136"/>
      <c r="D66" s="137" t="s">
        <v>446</v>
      </c>
      <c r="E66" s="138"/>
      <c r="F66" s="138"/>
      <c r="G66" s="138"/>
      <c r="H66" s="138"/>
      <c r="I66" s="139"/>
      <c r="J66" s="140">
        <f>J178</f>
        <v>0</v>
      </c>
      <c r="K66" s="141"/>
    </row>
    <row r="67" spans="2:12" s="8" customFormat="1" ht="19.899999999999999" customHeight="1">
      <c r="B67" s="142"/>
      <c r="C67" s="143"/>
      <c r="D67" s="144" t="s">
        <v>447</v>
      </c>
      <c r="E67" s="145"/>
      <c r="F67" s="145"/>
      <c r="G67" s="145"/>
      <c r="H67" s="145"/>
      <c r="I67" s="146"/>
      <c r="J67" s="147">
        <f>J179</f>
        <v>0</v>
      </c>
      <c r="K67" s="148"/>
    </row>
    <row r="68" spans="2:12" s="8" customFormat="1" ht="19.899999999999999" customHeight="1">
      <c r="B68" s="142"/>
      <c r="C68" s="143"/>
      <c r="D68" s="144" t="s">
        <v>889</v>
      </c>
      <c r="E68" s="145"/>
      <c r="F68" s="145"/>
      <c r="G68" s="145"/>
      <c r="H68" s="145"/>
      <c r="I68" s="146"/>
      <c r="J68" s="147">
        <f>J189</f>
        <v>0</v>
      </c>
      <c r="K68" s="148"/>
    </row>
    <row r="69" spans="2:12" s="8" customFormat="1" ht="19.899999999999999" customHeight="1">
      <c r="B69" s="142"/>
      <c r="C69" s="143"/>
      <c r="D69" s="144" t="s">
        <v>448</v>
      </c>
      <c r="E69" s="145"/>
      <c r="F69" s="145"/>
      <c r="G69" s="145"/>
      <c r="H69" s="145"/>
      <c r="I69" s="146"/>
      <c r="J69" s="147">
        <f>J194</f>
        <v>0</v>
      </c>
      <c r="K69" s="148"/>
    </row>
    <row r="70" spans="2:12" s="1" customFormat="1" ht="21.75" customHeight="1">
      <c r="B70" s="41"/>
      <c r="C70" s="42"/>
      <c r="D70" s="42"/>
      <c r="E70" s="42"/>
      <c r="F70" s="42"/>
      <c r="G70" s="42"/>
      <c r="H70" s="42"/>
      <c r="I70" s="106"/>
      <c r="J70" s="42"/>
      <c r="K70" s="45"/>
    </row>
    <row r="71" spans="2:12" s="1" customFormat="1" ht="6.95" customHeight="1">
      <c r="B71" s="56"/>
      <c r="C71" s="57"/>
      <c r="D71" s="57"/>
      <c r="E71" s="57"/>
      <c r="F71" s="57"/>
      <c r="G71" s="57"/>
      <c r="H71" s="57"/>
      <c r="I71" s="127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28"/>
      <c r="J75" s="60"/>
      <c r="K75" s="60"/>
      <c r="L75" s="41"/>
    </row>
    <row r="76" spans="2:12" s="1" customFormat="1" ht="36.950000000000003" customHeight="1">
      <c r="B76" s="41"/>
      <c r="C76" s="61" t="s">
        <v>155</v>
      </c>
      <c r="L76" s="41"/>
    </row>
    <row r="77" spans="2:12" s="1" customFormat="1" ht="6.95" customHeight="1">
      <c r="B77" s="41"/>
      <c r="L77" s="41"/>
    </row>
    <row r="78" spans="2:12" s="1" customFormat="1" ht="14.45" customHeight="1">
      <c r="B78" s="41"/>
      <c r="C78" s="63" t="s">
        <v>19</v>
      </c>
      <c r="L78" s="41"/>
    </row>
    <row r="79" spans="2:12" s="1" customFormat="1" ht="16.5" customHeight="1">
      <c r="B79" s="41"/>
      <c r="E79" s="363" t="str">
        <f>E7</f>
        <v>Revitalizace Mlýnského náhonu Proskovice</v>
      </c>
      <c r="F79" s="364"/>
      <c r="G79" s="364"/>
      <c r="H79" s="364"/>
      <c r="L79" s="41"/>
    </row>
    <row r="80" spans="2:12" s="1" customFormat="1" ht="14.45" customHeight="1">
      <c r="B80" s="41"/>
      <c r="C80" s="63" t="s">
        <v>141</v>
      </c>
      <c r="L80" s="41"/>
    </row>
    <row r="81" spans="2:65" s="1" customFormat="1" ht="17.25" customHeight="1">
      <c r="B81" s="41"/>
      <c r="E81" s="339" t="str">
        <f>E9</f>
        <v>11 - SO 301 Rekonstrukce lávky č.6</v>
      </c>
      <c r="F81" s="365"/>
      <c r="G81" s="365"/>
      <c r="H81" s="365"/>
      <c r="L81" s="41"/>
    </row>
    <row r="82" spans="2:65" s="1" customFormat="1" ht="6.95" customHeight="1">
      <c r="B82" s="41"/>
      <c r="L82" s="41"/>
    </row>
    <row r="83" spans="2:65" s="1" customFormat="1" ht="18" customHeight="1">
      <c r="B83" s="41"/>
      <c r="C83" s="63" t="s">
        <v>25</v>
      </c>
      <c r="F83" s="149" t="str">
        <f>F12</f>
        <v xml:space="preserve"> </v>
      </c>
      <c r="I83" s="150" t="s">
        <v>27</v>
      </c>
      <c r="J83" s="67" t="str">
        <f>IF(J12="","",J12)</f>
        <v>12. 11. 2015</v>
      </c>
      <c r="L83" s="41"/>
    </row>
    <row r="84" spans="2:65" s="1" customFormat="1" ht="6.95" customHeight="1">
      <c r="B84" s="41"/>
      <c r="L84" s="41"/>
    </row>
    <row r="85" spans="2:65" s="1" customFormat="1">
      <c r="B85" s="41"/>
      <c r="C85" s="63" t="s">
        <v>31</v>
      </c>
      <c r="F85" s="149" t="str">
        <f>E15</f>
        <v>Statutární mšsto Ostrava, MO Proskovice</v>
      </c>
      <c r="I85" s="150" t="s">
        <v>37</v>
      </c>
      <c r="J85" s="149" t="str">
        <f>E21</f>
        <v>Sweco Hydroprojekt a.s., OZ Ostrava</v>
      </c>
      <c r="L85" s="41"/>
    </row>
    <row r="86" spans="2:65" s="1" customFormat="1" ht="14.45" customHeight="1">
      <c r="B86" s="41"/>
      <c r="C86" s="63" t="s">
        <v>35</v>
      </c>
      <c r="F86" s="149" t="str">
        <f>IF(E18="","",E18)</f>
        <v/>
      </c>
      <c r="L86" s="41"/>
    </row>
    <row r="87" spans="2:65" s="1" customFormat="1" ht="10.35" customHeight="1">
      <c r="B87" s="41"/>
      <c r="L87" s="41"/>
    </row>
    <row r="88" spans="2:65" s="9" customFormat="1" ht="29.25" customHeight="1">
      <c r="B88" s="151"/>
      <c r="C88" s="152" t="s">
        <v>156</v>
      </c>
      <c r="D88" s="153" t="s">
        <v>60</v>
      </c>
      <c r="E88" s="153" t="s">
        <v>56</v>
      </c>
      <c r="F88" s="153" t="s">
        <v>157</v>
      </c>
      <c r="G88" s="153" t="s">
        <v>158</v>
      </c>
      <c r="H88" s="153" t="s">
        <v>159</v>
      </c>
      <c r="I88" s="154" t="s">
        <v>160</v>
      </c>
      <c r="J88" s="153" t="s">
        <v>145</v>
      </c>
      <c r="K88" s="155" t="s">
        <v>161</v>
      </c>
      <c r="L88" s="151"/>
      <c r="M88" s="73" t="s">
        <v>162</v>
      </c>
      <c r="N88" s="74" t="s">
        <v>45</v>
      </c>
      <c r="O88" s="74" t="s">
        <v>163</v>
      </c>
      <c r="P88" s="74" t="s">
        <v>164</v>
      </c>
      <c r="Q88" s="74" t="s">
        <v>165</v>
      </c>
      <c r="R88" s="74" t="s">
        <v>166</v>
      </c>
      <c r="S88" s="74" t="s">
        <v>167</v>
      </c>
      <c r="T88" s="75" t="s">
        <v>168</v>
      </c>
    </row>
    <row r="89" spans="2:65" s="1" customFormat="1" ht="29.25" customHeight="1">
      <c r="B89" s="41"/>
      <c r="C89" s="77" t="s">
        <v>146</v>
      </c>
      <c r="J89" s="156">
        <f>BK89</f>
        <v>0</v>
      </c>
      <c r="L89" s="41"/>
      <c r="M89" s="76"/>
      <c r="N89" s="68"/>
      <c r="O89" s="68"/>
      <c r="P89" s="157">
        <f>P90+P178</f>
        <v>0</v>
      </c>
      <c r="Q89" s="68"/>
      <c r="R89" s="157">
        <f>R90+R178</f>
        <v>5.5526845200000006</v>
      </c>
      <c r="S89" s="68"/>
      <c r="T89" s="158">
        <f>T90+T178</f>
        <v>8.98</v>
      </c>
      <c r="AT89" s="24" t="s">
        <v>74</v>
      </c>
      <c r="AU89" s="24" t="s">
        <v>147</v>
      </c>
      <c r="BK89" s="159">
        <f>BK90+BK178</f>
        <v>0</v>
      </c>
    </row>
    <row r="90" spans="2:65" s="10" customFormat="1" ht="37.35" customHeight="1">
      <c r="B90" s="160"/>
      <c r="D90" s="161" t="s">
        <v>74</v>
      </c>
      <c r="E90" s="162" t="s">
        <v>169</v>
      </c>
      <c r="F90" s="162" t="s">
        <v>170</v>
      </c>
      <c r="I90" s="163"/>
      <c r="J90" s="164">
        <f>BK90</f>
        <v>0</v>
      </c>
      <c r="L90" s="160"/>
      <c r="M90" s="165"/>
      <c r="N90" s="166"/>
      <c r="O90" s="166"/>
      <c r="P90" s="167">
        <f>P91+P116+P131+P136+P152+P157+P167+P175</f>
        <v>0</v>
      </c>
      <c r="Q90" s="166"/>
      <c r="R90" s="167">
        <f>R91+R116+R131+R136+R152+R157+R167+R175</f>
        <v>5.5421281600000007</v>
      </c>
      <c r="S90" s="166"/>
      <c r="T90" s="168">
        <f>T91+T116+T131+T136+T152+T157+T167+T175</f>
        <v>8.6</v>
      </c>
      <c r="AR90" s="161" t="s">
        <v>24</v>
      </c>
      <c r="AT90" s="169" t="s">
        <v>74</v>
      </c>
      <c r="AU90" s="169" t="s">
        <v>75</v>
      </c>
      <c r="AY90" s="161" t="s">
        <v>171</v>
      </c>
      <c r="BK90" s="170">
        <f>BK91+BK116+BK131+BK136+BK152+BK157+BK167+BK175</f>
        <v>0</v>
      </c>
    </row>
    <row r="91" spans="2:65" s="10" customFormat="1" ht="19.899999999999999" customHeight="1">
      <c r="B91" s="160"/>
      <c r="D91" s="161" t="s">
        <v>74</v>
      </c>
      <c r="E91" s="171" t="s">
        <v>24</v>
      </c>
      <c r="F91" s="171" t="s">
        <v>172</v>
      </c>
      <c r="I91" s="163"/>
      <c r="J91" s="172">
        <f>BK91</f>
        <v>0</v>
      </c>
      <c r="L91" s="160"/>
      <c r="M91" s="165"/>
      <c r="N91" s="166"/>
      <c r="O91" s="166"/>
      <c r="P91" s="167">
        <f>SUM(P92:P115)</f>
        <v>0</v>
      </c>
      <c r="Q91" s="166"/>
      <c r="R91" s="167">
        <f>SUM(R92:R115)</f>
        <v>0</v>
      </c>
      <c r="S91" s="166"/>
      <c r="T91" s="168">
        <f>SUM(T92:T115)</f>
        <v>0</v>
      </c>
      <c r="AR91" s="161" t="s">
        <v>24</v>
      </c>
      <c r="AT91" s="169" t="s">
        <v>74</v>
      </c>
      <c r="AU91" s="169" t="s">
        <v>24</v>
      </c>
      <c r="AY91" s="161" t="s">
        <v>171</v>
      </c>
      <c r="BK91" s="170">
        <f>SUM(BK92:BK115)</f>
        <v>0</v>
      </c>
    </row>
    <row r="92" spans="2:65" s="1" customFormat="1" ht="25.5" customHeight="1">
      <c r="B92" s="173"/>
      <c r="C92" s="174" t="s">
        <v>24</v>
      </c>
      <c r="D92" s="174" t="s">
        <v>173</v>
      </c>
      <c r="E92" s="175" t="s">
        <v>449</v>
      </c>
      <c r="F92" s="176" t="s">
        <v>832</v>
      </c>
      <c r="G92" s="177" t="s">
        <v>194</v>
      </c>
      <c r="H92" s="178">
        <v>6</v>
      </c>
      <c r="I92" s="179"/>
      <c r="J92" s="180">
        <f>ROUND(I92*H92,2)</f>
        <v>0</v>
      </c>
      <c r="K92" s="176" t="s">
        <v>5</v>
      </c>
      <c r="L92" s="41"/>
      <c r="M92" s="181" t="s">
        <v>5</v>
      </c>
      <c r="N92" s="182" t="s">
        <v>46</v>
      </c>
      <c r="O92" s="42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4" t="s">
        <v>177</v>
      </c>
      <c r="AT92" s="24" t="s">
        <v>173</v>
      </c>
      <c r="AU92" s="24" t="s">
        <v>84</v>
      </c>
      <c r="AY92" s="24" t="s">
        <v>171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4" t="s">
        <v>24</v>
      </c>
      <c r="BK92" s="185">
        <f>ROUND(I92*H92,2)</f>
        <v>0</v>
      </c>
      <c r="BL92" s="24" t="s">
        <v>177</v>
      </c>
      <c r="BM92" s="24" t="s">
        <v>1245</v>
      </c>
    </row>
    <row r="93" spans="2:65" s="1" customFormat="1" ht="13.5">
      <c r="B93" s="41"/>
      <c r="D93" s="186" t="s">
        <v>179</v>
      </c>
      <c r="F93" s="187" t="s">
        <v>834</v>
      </c>
      <c r="I93" s="188"/>
      <c r="L93" s="41"/>
      <c r="M93" s="189"/>
      <c r="N93" s="42"/>
      <c r="O93" s="42"/>
      <c r="P93" s="42"/>
      <c r="Q93" s="42"/>
      <c r="R93" s="42"/>
      <c r="S93" s="42"/>
      <c r="T93" s="70"/>
      <c r="AT93" s="24" t="s">
        <v>179</v>
      </c>
      <c r="AU93" s="24" t="s">
        <v>84</v>
      </c>
    </row>
    <row r="94" spans="2:65" s="1" customFormat="1" ht="27">
      <c r="B94" s="41"/>
      <c r="D94" s="186" t="s">
        <v>181</v>
      </c>
      <c r="F94" s="190" t="s">
        <v>1246</v>
      </c>
      <c r="I94" s="188"/>
      <c r="L94" s="41"/>
      <c r="M94" s="189"/>
      <c r="N94" s="42"/>
      <c r="O94" s="42"/>
      <c r="P94" s="42"/>
      <c r="Q94" s="42"/>
      <c r="R94" s="42"/>
      <c r="S94" s="42"/>
      <c r="T94" s="70"/>
      <c r="AT94" s="24" t="s">
        <v>181</v>
      </c>
      <c r="AU94" s="24" t="s">
        <v>84</v>
      </c>
    </row>
    <row r="95" spans="2:65" s="11" customFormat="1" ht="13.5">
      <c r="B95" s="191"/>
      <c r="D95" s="186" t="s">
        <v>183</v>
      </c>
      <c r="E95" s="192" t="s">
        <v>5</v>
      </c>
      <c r="F95" s="193" t="s">
        <v>836</v>
      </c>
      <c r="H95" s="194">
        <v>6</v>
      </c>
      <c r="I95" s="195"/>
      <c r="L95" s="191"/>
      <c r="M95" s="196"/>
      <c r="N95" s="197"/>
      <c r="O95" s="197"/>
      <c r="P95" s="197"/>
      <c r="Q95" s="197"/>
      <c r="R95" s="197"/>
      <c r="S95" s="197"/>
      <c r="T95" s="198"/>
      <c r="AT95" s="192" t="s">
        <v>183</v>
      </c>
      <c r="AU95" s="192" t="s">
        <v>84</v>
      </c>
      <c r="AV95" s="11" t="s">
        <v>84</v>
      </c>
      <c r="AW95" s="11" t="s">
        <v>39</v>
      </c>
      <c r="AX95" s="11" t="s">
        <v>24</v>
      </c>
      <c r="AY95" s="192" t="s">
        <v>171</v>
      </c>
    </row>
    <row r="96" spans="2:65" s="1" customFormat="1" ht="16.5" customHeight="1">
      <c r="B96" s="173"/>
      <c r="C96" s="174" t="s">
        <v>84</v>
      </c>
      <c r="D96" s="174" t="s">
        <v>173</v>
      </c>
      <c r="E96" s="175" t="s">
        <v>454</v>
      </c>
      <c r="F96" s="176" t="s">
        <v>455</v>
      </c>
      <c r="G96" s="177" t="s">
        <v>194</v>
      </c>
      <c r="H96" s="178">
        <v>11</v>
      </c>
      <c r="I96" s="179"/>
      <c r="J96" s="180">
        <f>ROUND(I96*H96,2)</f>
        <v>0</v>
      </c>
      <c r="K96" s="176" t="s">
        <v>195</v>
      </c>
      <c r="L96" s="41"/>
      <c r="M96" s="181" t="s">
        <v>5</v>
      </c>
      <c r="N96" s="182" t="s">
        <v>46</v>
      </c>
      <c r="O96" s="42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24" t="s">
        <v>177</v>
      </c>
      <c r="AT96" s="24" t="s">
        <v>173</v>
      </c>
      <c r="AU96" s="24" t="s">
        <v>84</v>
      </c>
      <c r="AY96" s="24" t="s">
        <v>171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4" t="s">
        <v>24</v>
      </c>
      <c r="BK96" s="185">
        <f>ROUND(I96*H96,2)</f>
        <v>0</v>
      </c>
      <c r="BL96" s="24" t="s">
        <v>177</v>
      </c>
      <c r="BM96" s="24" t="s">
        <v>1247</v>
      </c>
    </row>
    <row r="97" spans="2:65" s="1" customFormat="1" ht="27">
      <c r="B97" s="41"/>
      <c r="D97" s="186" t="s">
        <v>179</v>
      </c>
      <c r="F97" s="187" t="s">
        <v>457</v>
      </c>
      <c r="I97" s="188"/>
      <c r="L97" s="41"/>
      <c r="M97" s="189"/>
      <c r="N97" s="42"/>
      <c r="O97" s="42"/>
      <c r="P97" s="42"/>
      <c r="Q97" s="42"/>
      <c r="R97" s="42"/>
      <c r="S97" s="42"/>
      <c r="T97" s="70"/>
      <c r="AT97" s="24" t="s">
        <v>179</v>
      </c>
      <c r="AU97" s="24" t="s">
        <v>84</v>
      </c>
    </row>
    <row r="98" spans="2:65" s="1" customFormat="1" ht="27">
      <c r="B98" s="41"/>
      <c r="D98" s="186" t="s">
        <v>181</v>
      </c>
      <c r="F98" s="190" t="s">
        <v>1246</v>
      </c>
      <c r="I98" s="188"/>
      <c r="L98" s="41"/>
      <c r="M98" s="189"/>
      <c r="N98" s="42"/>
      <c r="O98" s="42"/>
      <c r="P98" s="42"/>
      <c r="Q98" s="42"/>
      <c r="R98" s="42"/>
      <c r="S98" s="42"/>
      <c r="T98" s="70"/>
      <c r="AT98" s="24" t="s">
        <v>181</v>
      </c>
      <c r="AU98" s="24" t="s">
        <v>84</v>
      </c>
    </row>
    <row r="99" spans="2:65" s="12" customFormat="1" ht="13.5">
      <c r="B99" s="199"/>
      <c r="D99" s="186" t="s">
        <v>183</v>
      </c>
      <c r="E99" s="200" t="s">
        <v>5</v>
      </c>
      <c r="F99" s="201" t="s">
        <v>458</v>
      </c>
      <c r="H99" s="200" t="s">
        <v>5</v>
      </c>
      <c r="I99" s="202"/>
      <c r="L99" s="199"/>
      <c r="M99" s="203"/>
      <c r="N99" s="204"/>
      <c r="O99" s="204"/>
      <c r="P99" s="204"/>
      <c r="Q99" s="204"/>
      <c r="R99" s="204"/>
      <c r="S99" s="204"/>
      <c r="T99" s="205"/>
      <c r="AT99" s="200" t="s">
        <v>183</v>
      </c>
      <c r="AU99" s="200" t="s">
        <v>84</v>
      </c>
      <c r="AV99" s="12" t="s">
        <v>24</v>
      </c>
      <c r="AW99" s="12" t="s">
        <v>39</v>
      </c>
      <c r="AX99" s="12" t="s">
        <v>75</v>
      </c>
      <c r="AY99" s="200" t="s">
        <v>171</v>
      </c>
    </row>
    <row r="100" spans="2:65" s="11" customFormat="1" ht="13.5">
      <c r="B100" s="191"/>
      <c r="D100" s="186" t="s">
        <v>183</v>
      </c>
      <c r="E100" s="192" t="s">
        <v>5</v>
      </c>
      <c r="F100" s="193" t="s">
        <v>459</v>
      </c>
      <c r="H100" s="194">
        <v>11</v>
      </c>
      <c r="I100" s="195"/>
      <c r="L100" s="191"/>
      <c r="M100" s="196"/>
      <c r="N100" s="197"/>
      <c r="O100" s="197"/>
      <c r="P100" s="197"/>
      <c r="Q100" s="197"/>
      <c r="R100" s="197"/>
      <c r="S100" s="197"/>
      <c r="T100" s="198"/>
      <c r="AT100" s="192" t="s">
        <v>183</v>
      </c>
      <c r="AU100" s="192" t="s">
        <v>84</v>
      </c>
      <c r="AV100" s="11" t="s">
        <v>84</v>
      </c>
      <c r="AW100" s="11" t="s">
        <v>39</v>
      </c>
      <c r="AX100" s="11" t="s">
        <v>24</v>
      </c>
      <c r="AY100" s="192" t="s">
        <v>171</v>
      </c>
    </row>
    <row r="101" spans="2:65" s="1" customFormat="1" ht="16.5" customHeight="1">
      <c r="B101" s="173"/>
      <c r="C101" s="174" t="s">
        <v>191</v>
      </c>
      <c r="D101" s="174" t="s">
        <v>173</v>
      </c>
      <c r="E101" s="175" t="s">
        <v>460</v>
      </c>
      <c r="F101" s="176" t="s">
        <v>461</v>
      </c>
      <c r="G101" s="177" t="s">
        <v>194</v>
      </c>
      <c r="H101" s="178">
        <v>11</v>
      </c>
      <c r="I101" s="179"/>
      <c r="J101" s="180">
        <f>ROUND(I101*H101,2)</f>
        <v>0</v>
      </c>
      <c r="K101" s="176" t="s">
        <v>195</v>
      </c>
      <c r="L101" s="41"/>
      <c r="M101" s="181" t="s">
        <v>5</v>
      </c>
      <c r="N101" s="182" t="s">
        <v>46</v>
      </c>
      <c r="O101" s="42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AR101" s="24" t="s">
        <v>177</v>
      </c>
      <c r="AT101" s="24" t="s">
        <v>173</v>
      </c>
      <c r="AU101" s="24" t="s">
        <v>84</v>
      </c>
      <c r="AY101" s="24" t="s">
        <v>171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4" t="s">
        <v>24</v>
      </c>
      <c r="BK101" s="185">
        <f>ROUND(I101*H101,2)</f>
        <v>0</v>
      </c>
      <c r="BL101" s="24" t="s">
        <v>177</v>
      </c>
      <c r="BM101" s="24" t="s">
        <v>1248</v>
      </c>
    </row>
    <row r="102" spans="2:65" s="1" customFormat="1" ht="27">
      <c r="B102" s="41"/>
      <c r="D102" s="186" t="s">
        <v>179</v>
      </c>
      <c r="F102" s="187" t="s">
        <v>463</v>
      </c>
      <c r="I102" s="188"/>
      <c r="L102" s="41"/>
      <c r="M102" s="189"/>
      <c r="N102" s="42"/>
      <c r="O102" s="42"/>
      <c r="P102" s="42"/>
      <c r="Q102" s="42"/>
      <c r="R102" s="42"/>
      <c r="S102" s="42"/>
      <c r="T102" s="70"/>
      <c r="AT102" s="24" t="s">
        <v>179</v>
      </c>
      <c r="AU102" s="24" t="s">
        <v>84</v>
      </c>
    </row>
    <row r="103" spans="2:65" s="1" customFormat="1" ht="16.5" customHeight="1">
      <c r="B103" s="173"/>
      <c r="C103" s="174" t="s">
        <v>177</v>
      </c>
      <c r="D103" s="174" t="s">
        <v>173</v>
      </c>
      <c r="E103" s="175" t="s">
        <v>464</v>
      </c>
      <c r="F103" s="176" t="s">
        <v>465</v>
      </c>
      <c r="G103" s="177" t="s">
        <v>194</v>
      </c>
      <c r="H103" s="178">
        <v>4</v>
      </c>
      <c r="I103" s="179"/>
      <c r="J103" s="180">
        <f>ROUND(I103*H103,2)</f>
        <v>0</v>
      </c>
      <c r="K103" s="176" t="s">
        <v>195</v>
      </c>
      <c r="L103" s="41"/>
      <c r="M103" s="181" t="s">
        <v>5</v>
      </c>
      <c r="N103" s="182" t="s">
        <v>46</v>
      </c>
      <c r="O103" s="42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4" t="s">
        <v>177</v>
      </c>
      <c r="AT103" s="24" t="s">
        <v>173</v>
      </c>
      <c r="AU103" s="24" t="s">
        <v>84</v>
      </c>
      <c r="AY103" s="24" t="s">
        <v>171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4" t="s">
        <v>24</v>
      </c>
      <c r="BK103" s="185">
        <f>ROUND(I103*H103,2)</f>
        <v>0</v>
      </c>
      <c r="BL103" s="24" t="s">
        <v>177</v>
      </c>
      <c r="BM103" s="24" t="s">
        <v>1249</v>
      </c>
    </row>
    <row r="104" spans="2:65" s="1" customFormat="1" ht="40.5">
      <c r="B104" s="41"/>
      <c r="D104" s="186" t="s">
        <v>179</v>
      </c>
      <c r="F104" s="187" t="s">
        <v>467</v>
      </c>
      <c r="I104" s="188"/>
      <c r="L104" s="41"/>
      <c r="M104" s="189"/>
      <c r="N104" s="42"/>
      <c r="O104" s="42"/>
      <c r="P104" s="42"/>
      <c r="Q104" s="42"/>
      <c r="R104" s="42"/>
      <c r="S104" s="42"/>
      <c r="T104" s="70"/>
      <c r="AT104" s="24" t="s">
        <v>179</v>
      </c>
      <c r="AU104" s="24" t="s">
        <v>84</v>
      </c>
    </row>
    <row r="105" spans="2:65" s="11" customFormat="1" ht="13.5">
      <c r="B105" s="191"/>
      <c r="D105" s="186" t="s">
        <v>183</v>
      </c>
      <c r="E105" s="192" t="s">
        <v>5</v>
      </c>
      <c r="F105" s="193" t="s">
        <v>468</v>
      </c>
      <c r="H105" s="194">
        <v>4</v>
      </c>
      <c r="I105" s="195"/>
      <c r="L105" s="191"/>
      <c r="M105" s="196"/>
      <c r="N105" s="197"/>
      <c r="O105" s="197"/>
      <c r="P105" s="197"/>
      <c r="Q105" s="197"/>
      <c r="R105" s="197"/>
      <c r="S105" s="197"/>
      <c r="T105" s="198"/>
      <c r="AT105" s="192" t="s">
        <v>183</v>
      </c>
      <c r="AU105" s="192" t="s">
        <v>84</v>
      </c>
      <c r="AV105" s="11" t="s">
        <v>84</v>
      </c>
      <c r="AW105" s="11" t="s">
        <v>39</v>
      </c>
      <c r="AX105" s="11" t="s">
        <v>24</v>
      </c>
      <c r="AY105" s="192" t="s">
        <v>171</v>
      </c>
    </row>
    <row r="106" spans="2:65" s="1" customFormat="1" ht="16.5" customHeight="1">
      <c r="B106" s="173"/>
      <c r="C106" s="174" t="s">
        <v>203</v>
      </c>
      <c r="D106" s="174" t="s">
        <v>173</v>
      </c>
      <c r="E106" s="175" t="s">
        <v>242</v>
      </c>
      <c r="F106" s="176" t="s">
        <v>243</v>
      </c>
      <c r="G106" s="177" t="s">
        <v>194</v>
      </c>
      <c r="H106" s="178">
        <v>4</v>
      </c>
      <c r="I106" s="179"/>
      <c r="J106" s="180">
        <f>ROUND(I106*H106,2)</f>
        <v>0</v>
      </c>
      <c r="K106" s="176" t="s">
        <v>195</v>
      </c>
      <c r="L106" s="41"/>
      <c r="M106" s="181" t="s">
        <v>5</v>
      </c>
      <c r="N106" s="182" t="s">
        <v>46</v>
      </c>
      <c r="O106" s="42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AR106" s="24" t="s">
        <v>177</v>
      </c>
      <c r="AT106" s="24" t="s">
        <v>173</v>
      </c>
      <c r="AU106" s="24" t="s">
        <v>84</v>
      </c>
      <c r="AY106" s="24" t="s">
        <v>171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4" t="s">
        <v>24</v>
      </c>
      <c r="BK106" s="185">
        <f>ROUND(I106*H106,2)</f>
        <v>0</v>
      </c>
      <c r="BL106" s="24" t="s">
        <v>177</v>
      </c>
      <c r="BM106" s="24" t="s">
        <v>1250</v>
      </c>
    </row>
    <row r="107" spans="2:65" s="1" customFormat="1" ht="13.5">
      <c r="B107" s="41"/>
      <c r="D107" s="186" t="s">
        <v>179</v>
      </c>
      <c r="F107" s="187" t="s">
        <v>245</v>
      </c>
      <c r="I107" s="188"/>
      <c r="L107" s="41"/>
      <c r="M107" s="189"/>
      <c r="N107" s="42"/>
      <c r="O107" s="42"/>
      <c r="P107" s="42"/>
      <c r="Q107" s="42"/>
      <c r="R107" s="42"/>
      <c r="S107" s="42"/>
      <c r="T107" s="70"/>
      <c r="AT107" s="24" t="s">
        <v>179</v>
      </c>
      <c r="AU107" s="24" t="s">
        <v>84</v>
      </c>
    </row>
    <row r="108" spans="2:65" s="1" customFormat="1" ht="16.5" customHeight="1">
      <c r="B108" s="173"/>
      <c r="C108" s="174" t="s">
        <v>210</v>
      </c>
      <c r="D108" s="174" t="s">
        <v>173</v>
      </c>
      <c r="E108" s="175" t="s">
        <v>250</v>
      </c>
      <c r="F108" s="176" t="s">
        <v>251</v>
      </c>
      <c r="G108" s="177" t="s">
        <v>194</v>
      </c>
      <c r="H108" s="178">
        <v>7</v>
      </c>
      <c r="I108" s="179"/>
      <c r="J108" s="180">
        <f>ROUND(I108*H108,2)</f>
        <v>0</v>
      </c>
      <c r="K108" s="176" t="s">
        <v>195</v>
      </c>
      <c r="L108" s="41"/>
      <c r="M108" s="181" t="s">
        <v>5</v>
      </c>
      <c r="N108" s="182" t="s">
        <v>46</v>
      </c>
      <c r="O108" s="42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24" t="s">
        <v>177</v>
      </c>
      <c r="AT108" s="24" t="s">
        <v>173</v>
      </c>
      <c r="AU108" s="24" t="s">
        <v>84</v>
      </c>
      <c r="AY108" s="24" t="s">
        <v>171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4" t="s">
        <v>24</v>
      </c>
      <c r="BK108" s="185">
        <f>ROUND(I108*H108,2)</f>
        <v>0</v>
      </c>
      <c r="BL108" s="24" t="s">
        <v>177</v>
      </c>
      <c r="BM108" s="24" t="s">
        <v>1251</v>
      </c>
    </row>
    <row r="109" spans="2:65" s="1" customFormat="1" ht="27">
      <c r="B109" s="41"/>
      <c r="D109" s="186" t="s">
        <v>179</v>
      </c>
      <c r="F109" s="187" t="s">
        <v>253</v>
      </c>
      <c r="I109" s="188"/>
      <c r="L109" s="41"/>
      <c r="M109" s="189"/>
      <c r="N109" s="42"/>
      <c r="O109" s="42"/>
      <c r="P109" s="42"/>
      <c r="Q109" s="42"/>
      <c r="R109" s="42"/>
      <c r="S109" s="42"/>
      <c r="T109" s="70"/>
      <c r="AT109" s="24" t="s">
        <v>179</v>
      </c>
      <c r="AU109" s="24" t="s">
        <v>84</v>
      </c>
    </row>
    <row r="110" spans="2:65" s="1" customFormat="1" ht="27">
      <c r="B110" s="41"/>
      <c r="D110" s="186" t="s">
        <v>181</v>
      </c>
      <c r="F110" s="190" t="s">
        <v>1246</v>
      </c>
      <c r="I110" s="188"/>
      <c r="L110" s="41"/>
      <c r="M110" s="189"/>
      <c r="N110" s="42"/>
      <c r="O110" s="42"/>
      <c r="P110" s="42"/>
      <c r="Q110" s="42"/>
      <c r="R110" s="42"/>
      <c r="S110" s="42"/>
      <c r="T110" s="70"/>
      <c r="AT110" s="24" t="s">
        <v>181</v>
      </c>
      <c r="AU110" s="24" t="s">
        <v>84</v>
      </c>
    </row>
    <row r="111" spans="2:65" s="11" customFormat="1" ht="13.5">
      <c r="B111" s="191"/>
      <c r="D111" s="186" t="s">
        <v>183</v>
      </c>
      <c r="E111" s="192" t="s">
        <v>5</v>
      </c>
      <c r="F111" s="193" t="s">
        <v>215</v>
      </c>
      <c r="H111" s="194">
        <v>7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183</v>
      </c>
      <c r="AU111" s="192" t="s">
        <v>84</v>
      </c>
      <c r="AV111" s="11" t="s">
        <v>84</v>
      </c>
      <c r="AW111" s="11" t="s">
        <v>39</v>
      </c>
      <c r="AX111" s="11" t="s">
        <v>24</v>
      </c>
      <c r="AY111" s="192" t="s">
        <v>171</v>
      </c>
    </row>
    <row r="112" spans="2:65" s="1" customFormat="1" ht="16.5" customHeight="1">
      <c r="B112" s="173"/>
      <c r="C112" s="174" t="s">
        <v>215</v>
      </c>
      <c r="D112" s="174" t="s">
        <v>173</v>
      </c>
      <c r="E112" s="175" t="s">
        <v>272</v>
      </c>
      <c r="F112" s="176" t="s">
        <v>273</v>
      </c>
      <c r="G112" s="177" t="s">
        <v>176</v>
      </c>
      <c r="H112" s="178">
        <v>20</v>
      </c>
      <c r="I112" s="179"/>
      <c r="J112" s="180">
        <f>ROUND(I112*H112,2)</f>
        <v>0</v>
      </c>
      <c r="K112" s="176" t="s">
        <v>195</v>
      </c>
      <c r="L112" s="41"/>
      <c r="M112" s="181" t="s">
        <v>5</v>
      </c>
      <c r="N112" s="182" t="s">
        <v>46</v>
      </c>
      <c r="O112" s="42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AR112" s="24" t="s">
        <v>177</v>
      </c>
      <c r="AT112" s="24" t="s">
        <v>173</v>
      </c>
      <c r="AU112" s="24" t="s">
        <v>84</v>
      </c>
      <c r="AY112" s="24" t="s">
        <v>171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4" t="s">
        <v>24</v>
      </c>
      <c r="BK112" s="185">
        <f>ROUND(I112*H112,2)</f>
        <v>0</v>
      </c>
      <c r="BL112" s="24" t="s">
        <v>177</v>
      </c>
      <c r="BM112" s="24" t="s">
        <v>1252</v>
      </c>
    </row>
    <row r="113" spans="2:65" s="1" customFormat="1" ht="27">
      <c r="B113" s="41"/>
      <c r="D113" s="186" t="s">
        <v>179</v>
      </c>
      <c r="F113" s="187" t="s">
        <v>275</v>
      </c>
      <c r="I113" s="188"/>
      <c r="L113" s="41"/>
      <c r="M113" s="189"/>
      <c r="N113" s="42"/>
      <c r="O113" s="42"/>
      <c r="P113" s="42"/>
      <c r="Q113" s="42"/>
      <c r="R113" s="42"/>
      <c r="S113" s="42"/>
      <c r="T113" s="70"/>
      <c r="AT113" s="24" t="s">
        <v>179</v>
      </c>
      <c r="AU113" s="24" t="s">
        <v>84</v>
      </c>
    </row>
    <row r="114" spans="2:65" s="1" customFormat="1" ht="27">
      <c r="B114" s="41"/>
      <c r="D114" s="186" t="s">
        <v>181</v>
      </c>
      <c r="F114" s="190" t="s">
        <v>1246</v>
      </c>
      <c r="I114" s="188"/>
      <c r="L114" s="41"/>
      <c r="M114" s="189"/>
      <c r="N114" s="42"/>
      <c r="O114" s="42"/>
      <c r="P114" s="42"/>
      <c r="Q114" s="42"/>
      <c r="R114" s="42"/>
      <c r="S114" s="42"/>
      <c r="T114" s="70"/>
      <c r="AT114" s="24" t="s">
        <v>181</v>
      </c>
      <c r="AU114" s="24" t="s">
        <v>84</v>
      </c>
    </row>
    <row r="115" spans="2:65" s="11" customFormat="1" ht="13.5">
      <c r="B115" s="191"/>
      <c r="D115" s="186" t="s">
        <v>183</v>
      </c>
      <c r="E115" s="192" t="s">
        <v>5</v>
      </c>
      <c r="F115" s="193" t="s">
        <v>472</v>
      </c>
      <c r="H115" s="194">
        <v>20</v>
      </c>
      <c r="I115" s="195"/>
      <c r="L115" s="191"/>
      <c r="M115" s="196"/>
      <c r="N115" s="197"/>
      <c r="O115" s="197"/>
      <c r="P115" s="197"/>
      <c r="Q115" s="197"/>
      <c r="R115" s="197"/>
      <c r="S115" s="197"/>
      <c r="T115" s="198"/>
      <c r="AT115" s="192" t="s">
        <v>183</v>
      </c>
      <c r="AU115" s="192" t="s">
        <v>84</v>
      </c>
      <c r="AV115" s="11" t="s">
        <v>84</v>
      </c>
      <c r="AW115" s="11" t="s">
        <v>39</v>
      </c>
      <c r="AX115" s="11" t="s">
        <v>24</v>
      </c>
      <c r="AY115" s="192" t="s">
        <v>171</v>
      </c>
    </row>
    <row r="116" spans="2:65" s="10" customFormat="1" ht="29.85" customHeight="1">
      <c r="B116" s="160"/>
      <c r="D116" s="161" t="s">
        <v>74</v>
      </c>
      <c r="E116" s="171" t="s">
        <v>84</v>
      </c>
      <c r="F116" s="171" t="s">
        <v>473</v>
      </c>
      <c r="I116" s="163"/>
      <c r="J116" s="172">
        <f>BK116</f>
        <v>0</v>
      </c>
      <c r="L116" s="160"/>
      <c r="M116" s="165"/>
      <c r="N116" s="166"/>
      <c r="O116" s="166"/>
      <c r="P116" s="167">
        <f>SUM(P117:P130)</f>
        <v>0</v>
      </c>
      <c r="Q116" s="166"/>
      <c r="R116" s="167">
        <f>SUM(R117:R130)</f>
        <v>0.1564458</v>
      </c>
      <c r="S116" s="166"/>
      <c r="T116" s="168">
        <f>SUM(T117:T130)</f>
        <v>0</v>
      </c>
      <c r="AR116" s="161" t="s">
        <v>24</v>
      </c>
      <c r="AT116" s="169" t="s">
        <v>74</v>
      </c>
      <c r="AU116" s="169" t="s">
        <v>24</v>
      </c>
      <c r="AY116" s="161" t="s">
        <v>171</v>
      </c>
      <c r="BK116" s="170">
        <f>SUM(BK117:BK130)</f>
        <v>0</v>
      </c>
    </row>
    <row r="117" spans="2:65" s="1" customFormat="1" ht="16.5" customHeight="1">
      <c r="B117" s="173"/>
      <c r="C117" s="174" t="s">
        <v>221</v>
      </c>
      <c r="D117" s="174" t="s">
        <v>173</v>
      </c>
      <c r="E117" s="175" t="s">
        <v>474</v>
      </c>
      <c r="F117" s="176" t="s">
        <v>475</v>
      </c>
      <c r="G117" s="177" t="s">
        <v>194</v>
      </c>
      <c r="H117" s="178">
        <v>4.3</v>
      </c>
      <c r="I117" s="179"/>
      <c r="J117" s="180">
        <f>ROUND(I117*H117,2)</f>
        <v>0</v>
      </c>
      <c r="K117" s="176" t="s">
        <v>195</v>
      </c>
      <c r="L117" s="41"/>
      <c r="M117" s="181" t="s">
        <v>5</v>
      </c>
      <c r="N117" s="182" t="s">
        <v>46</v>
      </c>
      <c r="O117" s="42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4" t="s">
        <v>177</v>
      </c>
      <c r="AT117" s="24" t="s">
        <v>173</v>
      </c>
      <c r="AU117" s="24" t="s">
        <v>84</v>
      </c>
      <c r="AY117" s="24" t="s">
        <v>171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4" t="s">
        <v>24</v>
      </c>
      <c r="BK117" s="185">
        <f>ROUND(I117*H117,2)</f>
        <v>0</v>
      </c>
      <c r="BL117" s="24" t="s">
        <v>177</v>
      </c>
      <c r="BM117" s="24" t="s">
        <v>1253</v>
      </c>
    </row>
    <row r="118" spans="2:65" s="1" customFormat="1" ht="13.5">
      <c r="B118" s="41"/>
      <c r="D118" s="186" t="s">
        <v>179</v>
      </c>
      <c r="F118" s="187" t="s">
        <v>477</v>
      </c>
      <c r="I118" s="188"/>
      <c r="L118" s="41"/>
      <c r="M118" s="189"/>
      <c r="N118" s="42"/>
      <c r="O118" s="42"/>
      <c r="P118" s="42"/>
      <c r="Q118" s="42"/>
      <c r="R118" s="42"/>
      <c r="S118" s="42"/>
      <c r="T118" s="70"/>
      <c r="AT118" s="24" t="s">
        <v>179</v>
      </c>
      <c r="AU118" s="24" t="s">
        <v>84</v>
      </c>
    </row>
    <row r="119" spans="2:65" s="1" customFormat="1" ht="27">
      <c r="B119" s="41"/>
      <c r="D119" s="186" t="s">
        <v>181</v>
      </c>
      <c r="F119" s="190" t="s">
        <v>1246</v>
      </c>
      <c r="I119" s="188"/>
      <c r="L119" s="41"/>
      <c r="M119" s="189"/>
      <c r="N119" s="42"/>
      <c r="O119" s="42"/>
      <c r="P119" s="42"/>
      <c r="Q119" s="42"/>
      <c r="R119" s="42"/>
      <c r="S119" s="42"/>
      <c r="T119" s="70"/>
      <c r="AT119" s="24" t="s">
        <v>181</v>
      </c>
      <c r="AU119" s="24" t="s">
        <v>84</v>
      </c>
    </row>
    <row r="120" spans="2:65" s="11" customFormat="1" ht="13.5">
      <c r="B120" s="191"/>
      <c r="D120" s="186" t="s">
        <v>183</v>
      </c>
      <c r="E120" s="192" t="s">
        <v>5</v>
      </c>
      <c r="F120" s="193" t="s">
        <v>478</v>
      </c>
      <c r="H120" s="194">
        <v>4.3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183</v>
      </c>
      <c r="AU120" s="192" t="s">
        <v>84</v>
      </c>
      <c r="AV120" s="11" t="s">
        <v>84</v>
      </c>
      <c r="AW120" s="11" t="s">
        <v>39</v>
      </c>
      <c r="AX120" s="11" t="s">
        <v>24</v>
      </c>
      <c r="AY120" s="192" t="s">
        <v>171</v>
      </c>
    </row>
    <row r="121" spans="2:65" s="1" customFormat="1" ht="16.5" customHeight="1">
      <c r="B121" s="173"/>
      <c r="C121" s="174" t="s">
        <v>227</v>
      </c>
      <c r="D121" s="174" t="s">
        <v>173</v>
      </c>
      <c r="E121" s="175" t="s">
        <v>479</v>
      </c>
      <c r="F121" s="176" t="s">
        <v>480</v>
      </c>
      <c r="G121" s="177" t="s">
        <v>176</v>
      </c>
      <c r="H121" s="178">
        <v>18.36</v>
      </c>
      <c r="I121" s="179"/>
      <c r="J121" s="180">
        <f>ROUND(I121*H121,2)</f>
        <v>0</v>
      </c>
      <c r="K121" s="176" t="s">
        <v>5</v>
      </c>
      <c r="L121" s="41"/>
      <c r="M121" s="181" t="s">
        <v>5</v>
      </c>
      <c r="N121" s="182" t="s">
        <v>46</v>
      </c>
      <c r="O121" s="42"/>
      <c r="P121" s="183">
        <f>O121*H121</f>
        <v>0</v>
      </c>
      <c r="Q121" s="183">
        <v>1.4400000000000001E-3</v>
      </c>
      <c r="R121" s="183">
        <f>Q121*H121</f>
        <v>2.6438400000000001E-2</v>
      </c>
      <c r="S121" s="183">
        <v>0</v>
      </c>
      <c r="T121" s="184">
        <f>S121*H121</f>
        <v>0</v>
      </c>
      <c r="AR121" s="24" t="s">
        <v>177</v>
      </c>
      <c r="AT121" s="24" t="s">
        <v>173</v>
      </c>
      <c r="AU121" s="24" t="s">
        <v>84</v>
      </c>
      <c r="AY121" s="24" t="s">
        <v>171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4" t="s">
        <v>24</v>
      </c>
      <c r="BK121" s="185">
        <f>ROUND(I121*H121,2)</f>
        <v>0</v>
      </c>
      <c r="BL121" s="24" t="s">
        <v>177</v>
      </c>
      <c r="BM121" s="24" t="s">
        <v>1254</v>
      </c>
    </row>
    <row r="122" spans="2:65" s="1" customFormat="1" ht="13.5">
      <c r="B122" s="41"/>
      <c r="D122" s="186" t="s">
        <v>179</v>
      </c>
      <c r="F122" s="187" t="s">
        <v>482</v>
      </c>
      <c r="I122" s="188"/>
      <c r="L122" s="41"/>
      <c r="M122" s="189"/>
      <c r="N122" s="42"/>
      <c r="O122" s="42"/>
      <c r="P122" s="42"/>
      <c r="Q122" s="42"/>
      <c r="R122" s="42"/>
      <c r="S122" s="42"/>
      <c r="T122" s="70"/>
      <c r="AT122" s="24" t="s">
        <v>179</v>
      </c>
      <c r="AU122" s="24" t="s">
        <v>84</v>
      </c>
    </row>
    <row r="123" spans="2:65" s="1" customFormat="1" ht="27">
      <c r="B123" s="41"/>
      <c r="D123" s="186" t="s">
        <v>181</v>
      </c>
      <c r="F123" s="190" t="s">
        <v>1246</v>
      </c>
      <c r="I123" s="188"/>
      <c r="L123" s="41"/>
      <c r="M123" s="189"/>
      <c r="N123" s="42"/>
      <c r="O123" s="42"/>
      <c r="P123" s="42"/>
      <c r="Q123" s="42"/>
      <c r="R123" s="42"/>
      <c r="S123" s="42"/>
      <c r="T123" s="70"/>
      <c r="AT123" s="24" t="s">
        <v>181</v>
      </c>
      <c r="AU123" s="24" t="s">
        <v>84</v>
      </c>
    </row>
    <row r="124" spans="2:65" s="11" customFormat="1" ht="13.5">
      <c r="B124" s="191"/>
      <c r="D124" s="186" t="s">
        <v>183</v>
      </c>
      <c r="E124" s="192" t="s">
        <v>5</v>
      </c>
      <c r="F124" s="193" t="s">
        <v>564</v>
      </c>
      <c r="H124" s="194">
        <v>18.36</v>
      </c>
      <c r="I124" s="195"/>
      <c r="L124" s="191"/>
      <c r="M124" s="196"/>
      <c r="N124" s="197"/>
      <c r="O124" s="197"/>
      <c r="P124" s="197"/>
      <c r="Q124" s="197"/>
      <c r="R124" s="197"/>
      <c r="S124" s="197"/>
      <c r="T124" s="198"/>
      <c r="AT124" s="192" t="s">
        <v>183</v>
      </c>
      <c r="AU124" s="192" t="s">
        <v>84</v>
      </c>
      <c r="AV124" s="11" t="s">
        <v>84</v>
      </c>
      <c r="AW124" s="11" t="s">
        <v>39</v>
      </c>
      <c r="AX124" s="11" t="s">
        <v>24</v>
      </c>
      <c r="AY124" s="192" t="s">
        <v>171</v>
      </c>
    </row>
    <row r="125" spans="2:65" s="1" customFormat="1" ht="16.5" customHeight="1">
      <c r="B125" s="173"/>
      <c r="C125" s="174" t="s">
        <v>29</v>
      </c>
      <c r="D125" s="174" t="s">
        <v>173</v>
      </c>
      <c r="E125" s="175" t="s">
        <v>484</v>
      </c>
      <c r="F125" s="176" t="s">
        <v>485</v>
      </c>
      <c r="G125" s="177" t="s">
        <v>176</v>
      </c>
      <c r="H125" s="178">
        <v>18.36</v>
      </c>
      <c r="I125" s="179"/>
      <c r="J125" s="180">
        <f>ROUND(I125*H125,2)</f>
        <v>0</v>
      </c>
      <c r="K125" s="176" t="s">
        <v>195</v>
      </c>
      <c r="L125" s="41"/>
      <c r="M125" s="181" t="s">
        <v>5</v>
      </c>
      <c r="N125" s="182" t="s">
        <v>46</v>
      </c>
      <c r="O125" s="42"/>
      <c r="P125" s="183">
        <f>O125*H125</f>
        <v>0</v>
      </c>
      <c r="Q125" s="183">
        <v>4.0000000000000003E-5</v>
      </c>
      <c r="R125" s="183">
        <f>Q125*H125</f>
        <v>7.3440000000000007E-4</v>
      </c>
      <c r="S125" s="183">
        <v>0</v>
      </c>
      <c r="T125" s="184">
        <f>S125*H125</f>
        <v>0</v>
      </c>
      <c r="AR125" s="24" t="s">
        <v>177</v>
      </c>
      <c r="AT125" s="24" t="s">
        <v>173</v>
      </c>
      <c r="AU125" s="24" t="s">
        <v>84</v>
      </c>
      <c r="AY125" s="24" t="s">
        <v>171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24" t="s">
        <v>24</v>
      </c>
      <c r="BK125" s="185">
        <f>ROUND(I125*H125,2)</f>
        <v>0</v>
      </c>
      <c r="BL125" s="24" t="s">
        <v>177</v>
      </c>
      <c r="BM125" s="24" t="s">
        <v>1255</v>
      </c>
    </row>
    <row r="126" spans="2:65" s="1" customFormat="1" ht="13.5">
      <c r="B126" s="41"/>
      <c r="D126" s="186" t="s">
        <v>179</v>
      </c>
      <c r="F126" s="187" t="s">
        <v>487</v>
      </c>
      <c r="I126" s="188"/>
      <c r="L126" s="41"/>
      <c r="M126" s="189"/>
      <c r="N126" s="42"/>
      <c r="O126" s="42"/>
      <c r="P126" s="42"/>
      <c r="Q126" s="42"/>
      <c r="R126" s="42"/>
      <c r="S126" s="42"/>
      <c r="T126" s="70"/>
      <c r="AT126" s="24" t="s">
        <v>179</v>
      </c>
      <c r="AU126" s="24" t="s">
        <v>84</v>
      </c>
    </row>
    <row r="127" spans="2:65" s="1" customFormat="1" ht="16.5" customHeight="1">
      <c r="B127" s="173"/>
      <c r="C127" s="174" t="s">
        <v>111</v>
      </c>
      <c r="D127" s="174" t="s">
        <v>173</v>
      </c>
      <c r="E127" s="175" t="s">
        <v>488</v>
      </c>
      <c r="F127" s="176" t="s">
        <v>489</v>
      </c>
      <c r="G127" s="177" t="s">
        <v>259</v>
      </c>
      <c r="H127" s="178">
        <v>0.123</v>
      </c>
      <c r="I127" s="179"/>
      <c r="J127" s="180">
        <f>ROUND(I127*H127,2)</f>
        <v>0</v>
      </c>
      <c r="K127" s="176" t="s">
        <v>195</v>
      </c>
      <c r="L127" s="41"/>
      <c r="M127" s="181" t="s">
        <v>5</v>
      </c>
      <c r="N127" s="182" t="s">
        <v>46</v>
      </c>
      <c r="O127" s="42"/>
      <c r="P127" s="183">
        <f>O127*H127</f>
        <v>0</v>
      </c>
      <c r="Q127" s="183">
        <v>1.0509999999999999</v>
      </c>
      <c r="R127" s="183">
        <f>Q127*H127</f>
        <v>0.129273</v>
      </c>
      <c r="S127" s="183">
        <v>0</v>
      </c>
      <c r="T127" s="184">
        <f>S127*H127</f>
        <v>0</v>
      </c>
      <c r="AR127" s="24" t="s">
        <v>177</v>
      </c>
      <c r="AT127" s="24" t="s">
        <v>173</v>
      </c>
      <c r="AU127" s="24" t="s">
        <v>84</v>
      </c>
      <c r="AY127" s="24" t="s">
        <v>171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4" t="s">
        <v>24</v>
      </c>
      <c r="BK127" s="185">
        <f>ROUND(I127*H127,2)</f>
        <v>0</v>
      </c>
      <c r="BL127" s="24" t="s">
        <v>177</v>
      </c>
      <c r="BM127" s="24" t="s">
        <v>1256</v>
      </c>
    </row>
    <row r="128" spans="2:65" s="1" customFormat="1" ht="13.5">
      <c r="B128" s="41"/>
      <c r="D128" s="186" t="s">
        <v>179</v>
      </c>
      <c r="F128" s="187" t="s">
        <v>491</v>
      </c>
      <c r="I128" s="188"/>
      <c r="L128" s="41"/>
      <c r="M128" s="189"/>
      <c r="N128" s="42"/>
      <c r="O128" s="42"/>
      <c r="P128" s="42"/>
      <c r="Q128" s="42"/>
      <c r="R128" s="42"/>
      <c r="S128" s="42"/>
      <c r="T128" s="70"/>
      <c r="AT128" s="24" t="s">
        <v>179</v>
      </c>
      <c r="AU128" s="24" t="s">
        <v>84</v>
      </c>
    </row>
    <row r="129" spans="2:65" s="1" customFormat="1" ht="27">
      <c r="B129" s="41"/>
      <c r="D129" s="186" t="s">
        <v>181</v>
      </c>
      <c r="F129" s="190" t="s">
        <v>1246</v>
      </c>
      <c r="I129" s="188"/>
      <c r="L129" s="41"/>
      <c r="M129" s="189"/>
      <c r="N129" s="42"/>
      <c r="O129" s="42"/>
      <c r="P129" s="42"/>
      <c r="Q129" s="42"/>
      <c r="R129" s="42"/>
      <c r="S129" s="42"/>
      <c r="T129" s="70"/>
      <c r="AT129" s="24" t="s">
        <v>181</v>
      </c>
      <c r="AU129" s="24" t="s">
        <v>84</v>
      </c>
    </row>
    <row r="130" spans="2:65" s="11" customFormat="1" ht="13.5">
      <c r="B130" s="191"/>
      <c r="D130" s="186" t="s">
        <v>183</v>
      </c>
      <c r="E130" s="192" t="s">
        <v>5</v>
      </c>
      <c r="F130" s="193" t="s">
        <v>567</v>
      </c>
      <c r="H130" s="194">
        <v>0.123</v>
      </c>
      <c r="I130" s="195"/>
      <c r="L130" s="191"/>
      <c r="M130" s="196"/>
      <c r="N130" s="197"/>
      <c r="O130" s="197"/>
      <c r="P130" s="197"/>
      <c r="Q130" s="197"/>
      <c r="R130" s="197"/>
      <c r="S130" s="197"/>
      <c r="T130" s="198"/>
      <c r="AT130" s="192" t="s">
        <v>183</v>
      </c>
      <c r="AU130" s="192" t="s">
        <v>84</v>
      </c>
      <c r="AV130" s="11" t="s">
        <v>84</v>
      </c>
      <c r="AW130" s="11" t="s">
        <v>39</v>
      </c>
      <c r="AX130" s="11" t="s">
        <v>24</v>
      </c>
      <c r="AY130" s="192" t="s">
        <v>171</v>
      </c>
    </row>
    <row r="131" spans="2:65" s="10" customFormat="1" ht="29.85" customHeight="1">
      <c r="B131" s="160"/>
      <c r="D131" s="161" t="s">
        <v>74</v>
      </c>
      <c r="E131" s="171" t="s">
        <v>191</v>
      </c>
      <c r="F131" s="171" t="s">
        <v>288</v>
      </c>
      <c r="I131" s="163"/>
      <c r="J131" s="172">
        <f>BK131</f>
        <v>0</v>
      </c>
      <c r="L131" s="160"/>
      <c r="M131" s="165"/>
      <c r="N131" s="166"/>
      <c r="O131" s="166"/>
      <c r="P131" s="167">
        <f>SUM(P132:P135)</f>
        <v>0</v>
      </c>
      <c r="Q131" s="166"/>
      <c r="R131" s="167">
        <f>SUM(R132:R135)</f>
        <v>2.5183680000000002</v>
      </c>
      <c r="S131" s="166"/>
      <c r="T131" s="168">
        <f>SUM(T132:T135)</f>
        <v>0</v>
      </c>
      <c r="AR131" s="161" t="s">
        <v>24</v>
      </c>
      <c r="AT131" s="169" t="s">
        <v>74</v>
      </c>
      <c r="AU131" s="169" t="s">
        <v>24</v>
      </c>
      <c r="AY131" s="161" t="s">
        <v>171</v>
      </c>
      <c r="BK131" s="170">
        <f>SUM(BK132:BK135)</f>
        <v>0</v>
      </c>
    </row>
    <row r="132" spans="2:65" s="1" customFormat="1" ht="25.5" customHeight="1">
      <c r="B132" s="173"/>
      <c r="C132" s="174" t="s">
        <v>114</v>
      </c>
      <c r="D132" s="174" t="s">
        <v>173</v>
      </c>
      <c r="E132" s="175" t="s">
        <v>493</v>
      </c>
      <c r="F132" s="176" t="s">
        <v>494</v>
      </c>
      <c r="G132" s="177" t="s">
        <v>396</v>
      </c>
      <c r="H132" s="178">
        <v>14.8</v>
      </c>
      <c r="I132" s="179"/>
      <c r="J132" s="180">
        <f>ROUND(I132*H132,2)</f>
        <v>0</v>
      </c>
      <c r="K132" s="176" t="s">
        <v>195</v>
      </c>
      <c r="L132" s="41"/>
      <c r="M132" s="181" t="s">
        <v>5</v>
      </c>
      <c r="N132" s="182" t="s">
        <v>46</v>
      </c>
      <c r="O132" s="42"/>
      <c r="P132" s="183">
        <f>O132*H132</f>
        <v>0</v>
      </c>
      <c r="Q132" s="183">
        <v>0.17016000000000001</v>
      </c>
      <c r="R132" s="183">
        <f>Q132*H132</f>
        <v>2.5183680000000002</v>
      </c>
      <c r="S132" s="183">
        <v>0</v>
      </c>
      <c r="T132" s="184">
        <f>S132*H132</f>
        <v>0</v>
      </c>
      <c r="AR132" s="24" t="s">
        <v>177</v>
      </c>
      <c r="AT132" s="24" t="s">
        <v>173</v>
      </c>
      <c r="AU132" s="24" t="s">
        <v>84</v>
      </c>
      <c r="AY132" s="24" t="s">
        <v>171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24" t="s">
        <v>24</v>
      </c>
      <c r="BK132" s="185">
        <f>ROUND(I132*H132,2)</f>
        <v>0</v>
      </c>
      <c r="BL132" s="24" t="s">
        <v>177</v>
      </c>
      <c r="BM132" s="24" t="s">
        <v>1257</v>
      </c>
    </row>
    <row r="133" spans="2:65" s="1" customFormat="1" ht="27">
      <c r="B133" s="41"/>
      <c r="D133" s="186" t="s">
        <v>179</v>
      </c>
      <c r="F133" s="187" t="s">
        <v>496</v>
      </c>
      <c r="I133" s="188"/>
      <c r="L133" s="41"/>
      <c r="M133" s="189"/>
      <c r="N133" s="42"/>
      <c r="O133" s="42"/>
      <c r="P133" s="42"/>
      <c r="Q133" s="42"/>
      <c r="R133" s="42"/>
      <c r="S133" s="42"/>
      <c r="T133" s="70"/>
      <c r="AT133" s="24" t="s">
        <v>179</v>
      </c>
      <c r="AU133" s="24" t="s">
        <v>84</v>
      </c>
    </row>
    <row r="134" spans="2:65" s="1" customFormat="1" ht="27">
      <c r="B134" s="41"/>
      <c r="D134" s="186" t="s">
        <v>181</v>
      </c>
      <c r="F134" s="190" t="s">
        <v>1246</v>
      </c>
      <c r="I134" s="188"/>
      <c r="L134" s="41"/>
      <c r="M134" s="189"/>
      <c r="N134" s="42"/>
      <c r="O134" s="42"/>
      <c r="P134" s="42"/>
      <c r="Q134" s="42"/>
      <c r="R134" s="42"/>
      <c r="S134" s="42"/>
      <c r="T134" s="70"/>
      <c r="AT134" s="24" t="s">
        <v>181</v>
      </c>
      <c r="AU134" s="24" t="s">
        <v>84</v>
      </c>
    </row>
    <row r="135" spans="2:65" s="11" customFormat="1" ht="13.5">
      <c r="B135" s="191"/>
      <c r="D135" s="186" t="s">
        <v>183</v>
      </c>
      <c r="E135" s="192" t="s">
        <v>5</v>
      </c>
      <c r="F135" s="193" t="s">
        <v>497</v>
      </c>
      <c r="H135" s="194">
        <v>14.8</v>
      </c>
      <c r="I135" s="195"/>
      <c r="L135" s="191"/>
      <c r="M135" s="196"/>
      <c r="N135" s="197"/>
      <c r="O135" s="197"/>
      <c r="P135" s="197"/>
      <c r="Q135" s="197"/>
      <c r="R135" s="197"/>
      <c r="S135" s="197"/>
      <c r="T135" s="198"/>
      <c r="AT135" s="192" t="s">
        <v>183</v>
      </c>
      <c r="AU135" s="192" t="s">
        <v>84</v>
      </c>
      <c r="AV135" s="11" t="s">
        <v>84</v>
      </c>
      <c r="AW135" s="11" t="s">
        <v>39</v>
      </c>
      <c r="AX135" s="11" t="s">
        <v>24</v>
      </c>
      <c r="AY135" s="192" t="s">
        <v>171</v>
      </c>
    </row>
    <row r="136" spans="2:65" s="10" customFormat="1" ht="29.85" customHeight="1">
      <c r="B136" s="160"/>
      <c r="D136" s="161" t="s">
        <v>74</v>
      </c>
      <c r="E136" s="171" t="s">
        <v>177</v>
      </c>
      <c r="F136" s="171" t="s">
        <v>314</v>
      </c>
      <c r="I136" s="163"/>
      <c r="J136" s="172">
        <f>BK136</f>
        <v>0</v>
      </c>
      <c r="L136" s="160"/>
      <c r="M136" s="165"/>
      <c r="N136" s="166"/>
      <c r="O136" s="166"/>
      <c r="P136" s="167">
        <f>SUM(P137:P151)</f>
        <v>0</v>
      </c>
      <c r="Q136" s="166"/>
      <c r="R136" s="167">
        <f>SUM(R137:R151)</f>
        <v>2.86731436</v>
      </c>
      <c r="S136" s="166"/>
      <c r="T136" s="168">
        <f>SUM(T137:T151)</f>
        <v>0</v>
      </c>
      <c r="AR136" s="161" t="s">
        <v>24</v>
      </c>
      <c r="AT136" s="169" t="s">
        <v>74</v>
      </c>
      <c r="AU136" s="169" t="s">
        <v>24</v>
      </c>
      <c r="AY136" s="161" t="s">
        <v>171</v>
      </c>
      <c r="BK136" s="170">
        <f>SUM(BK137:BK151)</f>
        <v>0</v>
      </c>
    </row>
    <row r="137" spans="2:65" s="1" customFormat="1" ht="16.5" customHeight="1">
      <c r="B137" s="173"/>
      <c r="C137" s="174" t="s">
        <v>117</v>
      </c>
      <c r="D137" s="174" t="s">
        <v>173</v>
      </c>
      <c r="E137" s="175" t="s">
        <v>498</v>
      </c>
      <c r="F137" s="176" t="s">
        <v>499</v>
      </c>
      <c r="G137" s="177" t="s">
        <v>194</v>
      </c>
      <c r="H137" s="178">
        <v>1.53</v>
      </c>
      <c r="I137" s="179"/>
      <c r="J137" s="180">
        <f>ROUND(I137*H137,2)</f>
        <v>0</v>
      </c>
      <c r="K137" s="176" t="s">
        <v>195</v>
      </c>
      <c r="L137" s="41"/>
      <c r="M137" s="181" t="s">
        <v>5</v>
      </c>
      <c r="N137" s="182" t="s">
        <v>46</v>
      </c>
      <c r="O137" s="42"/>
      <c r="P137" s="183">
        <f>O137*H137</f>
        <v>0</v>
      </c>
      <c r="Q137" s="183">
        <v>0.60709999999999997</v>
      </c>
      <c r="R137" s="183">
        <f>Q137*H137</f>
        <v>0.92886299999999999</v>
      </c>
      <c r="S137" s="183">
        <v>0</v>
      </c>
      <c r="T137" s="184">
        <f>S137*H137</f>
        <v>0</v>
      </c>
      <c r="AR137" s="24" t="s">
        <v>177</v>
      </c>
      <c r="AT137" s="24" t="s">
        <v>173</v>
      </c>
      <c r="AU137" s="24" t="s">
        <v>84</v>
      </c>
      <c r="AY137" s="24" t="s">
        <v>171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24" t="s">
        <v>24</v>
      </c>
      <c r="BK137" s="185">
        <f>ROUND(I137*H137,2)</f>
        <v>0</v>
      </c>
      <c r="BL137" s="24" t="s">
        <v>177</v>
      </c>
      <c r="BM137" s="24" t="s">
        <v>1258</v>
      </c>
    </row>
    <row r="138" spans="2:65" s="1" customFormat="1" ht="13.5">
      <c r="B138" s="41"/>
      <c r="D138" s="186" t="s">
        <v>179</v>
      </c>
      <c r="F138" s="187" t="s">
        <v>501</v>
      </c>
      <c r="I138" s="188"/>
      <c r="L138" s="41"/>
      <c r="M138" s="189"/>
      <c r="N138" s="42"/>
      <c r="O138" s="42"/>
      <c r="P138" s="42"/>
      <c r="Q138" s="42"/>
      <c r="R138" s="42"/>
      <c r="S138" s="42"/>
      <c r="T138" s="70"/>
      <c r="AT138" s="24" t="s">
        <v>179</v>
      </c>
      <c r="AU138" s="24" t="s">
        <v>84</v>
      </c>
    </row>
    <row r="139" spans="2:65" s="1" customFormat="1" ht="27">
      <c r="B139" s="41"/>
      <c r="D139" s="186" t="s">
        <v>181</v>
      </c>
      <c r="F139" s="190" t="s">
        <v>1246</v>
      </c>
      <c r="I139" s="188"/>
      <c r="L139" s="41"/>
      <c r="M139" s="189"/>
      <c r="N139" s="42"/>
      <c r="O139" s="42"/>
      <c r="P139" s="42"/>
      <c r="Q139" s="42"/>
      <c r="R139" s="42"/>
      <c r="S139" s="42"/>
      <c r="T139" s="70"/>
      <c r="AT139" s="24" t="s">
        <v>181</v>
      </c>
      <c r="AU139" s="24" t="s">
        <v>84</v>
      </c>
    </row>
    <row r="140" spans="2:65" s="11" customFormat="1" ht="13.5">
      <c r="B140" s="191"/>
      <c r="D140" s="186" t="s">
        <v>183</v>
      </c>
      <c r="E140" s="192" t="s">
        <v>5</v>
      </c>
      <c r="F140" s="193" t="s">
        <v>502</v>
      </c>
      <c r="H140" s="194">
        <v>0.77400000000000002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183</v>
      </c>
      <c r="AU140" s="192" t="s">
        <v>84</v>
      </c>
      <c r="AV140" s="11" t="s">
        <v>84</v>
      </c>
      <c r="AW140" s="11" t="s">
        <v>39</v>
      </c>
      <c r="AX140" s="11" t="s">
        <v>75</v>
      </c>
      <c r="AY140" s="192" t="s">
        <v>171</v>
      </c>
    </row>
    <row r="141" spans="2:65" s="11" customFormat="1" ht="13.5">
      <c r="B141" s="191"/>
      <c r="D141" s="186" t="s">
        <v>183</v>
      </c>
      <c r="E141" s="192" t="s">
        <v>5</v>
      </c>
      <c r="F141" s="193" t="s">
        <v>503</v>
      </c>
      <c r="H141" s="194">
        <v>0.41799999999999998</v>
      </c>
      <c r="I141" s="195"/>
      <c r="L141" s="191"/>
      <c r="M141" s="196"/>
      <c r="N141" s="197"/>
      <c r="O141" s="197"/>
      <c r="P141" s="197"/>
      <c r="Q141" s="197"/>
      <c r="R141" s="197"/>
      <c r="S141" s="197"/>
      <c r="T141" s="198"/>
      <c r="AT141" s="192" t="s">
        <v>183</v>
      </c>
      <c r="AU141" s="192" t="s">
        <v>84</v>
      </c>
      <c r="AV141" s="11" t="s">
        <v>84</v>
      </c>
      <c r="AW141" s="11" t="s">
        <v>39</v>
      </c>
      <c r="AX141" s="11" t="s">
        <v>75</v>
      </c>
      <c r="AY141" s="192" t="s">
        <v>171</v>
      </c>
    </row>
    <row r="142" spans="2:65" s="11" customFormat="1" ht="13.5">
      <c r="B142" s="191"/>
      <c r="D142" s="186" t="s">
        <v>183</v>
      </c>
      <c r="E142" s="192" t="s">
        <v>5</v>
      </c>
      <c r="F142" s="193" t="s">
        <v>504</v>
      </c>
      <c r="H142" s="194">
        <v>6.8000000000000005E-2</v>
      </c>
      <c r="I142" s="195"/>
      <c r="L142" s="191"/>
      <c r="M142" s="196"/>
      <c r="N142" s="197"/>
      <c r="O142" s="197"/>
      <c r="P142" s="197"/>
      <c r="Q142" s="197"/>
      <c r="R142" s="197"/>
      <c r="S142" s="197"/>
      <c r="T142" s="198"/>
      <c r="AT142" s="192" t="s">
        <v>183</v>
      </c>
      <c r="AU142" s="192" t="s">
        <v>84</v>
      </c>
      <c r="AV142" s="11" t="s">
        <v>84</v>
      </c>
      <c r="AW142" s="11" t="s">
        <v>39</v>
      </c>
      <c r="AX142" s="11" t="s">
        <v>75</v>
      </c>
      <c r="AY142" s="192" t="s">
        <v>171</v>
      </c>
    </row>
    <row r="143" spans="2:65" s="11" customFormat="1" ht="13.5">
      <c r="B143" s="191"/>
      <c r="D143" s="186" t="s">
        <v>183</v>
      </c>
      <c r="E143" s="192" t="s">
        <v>5</v>
      </c>
      <c r="F143" s="193" t="s">
        <v>505</v>
      </c>
      <c r="H143" s="194">
        <v>5.3999999999999999E-2</v>
      </c>
      <c r="I143" s="195"/>
      <c r="L143" s="191"/>
      <c r="M143" s="196"/>
      <c r="N143" s="197"/>
      <c r="O143" s="197"/>
      <c r="P143" s="197"/>
      <c r="Q143" s="197"/>
      <c r="R143" s="197"/>
      <c r="S143" s="197"/>
      <c r="T143" s="198"/>
      <c r="AT143" s="192" t="s">
        <v>183</v>
      </c>
      <c r="AU143" s="192" t="s">
        <v>84</v>
      </c>
      <c r="AV143" s="11" t="s">
        <v>84</v>
      </c>
      <c r="AW143" s="11" t="s">
        <v>39</v>
      </c>
      <c r="AX143" s="11" t="s">
        <v>75</v>
      </c>
      <c r="AY143" s="192" t="s">
        <v>171</v>
      </c>
    </row>
    <row r="144" spans="2:65" s="11" customFormat="1" ht="13.5">
      <c r="B144" s="191"/>
      <c r="D144" s="186" t="s">
        <v>183</v>
      </c>
      <c r="E144" s="192" t="s">
        <v>5</v>
      </c>
      <c r="F144" s="193" t="s">
        <v>506</v>
      </c>
      <c r="H144" s="194">
        <v>7.6999999999999999E-2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183</v>
      </c>
      <c r="AU144" s="192" t="s">
        <v>84</v>
      </c>
      <c r="AV144" s="11" t="s">
        <v>84</v>
      </c>
      <c r="AW144" s="11" t="s">
        <v>39</v>
      </c>
      <c r="AX144" s="11" t="s">
        <v>75</v>
      </c>
      <c r="AY144" s="192" t="s">
        <v>171</v>
      </c>
    </row>
    <row r="145" spans="2:65" s="13" customFormat="1" ht="13.5">
      <c r="B145" s="206"/>
      <c r="D145" s="186" t="s">
        <v>183</v>
      </c>
      <c r="E145" s="207" t="s">
        <v>5</v>
      </c>
      <c r="F145" s="208" t="s">
        <v>249</v>
      </c>
      <c r="H145" s="209">
        <v>1.391</v>
      </c>
      <c r="I145" s="210"/>
      <c r="L145" s="206"/>
      <c r="M145" s="211"/>
      <c r="N145" s="212"/>
      <c r="O145" s="212"/>
      <c r="P145" s="212"/>
      <c r="Q145" s="212"/>
      <c r="R145" s="212"/>
      <c r="S145" s="212"/>
      <c r="T145" s="213"/>
      <c r="AT145" s="207" t="s">
        <v>183</v>
      </c>
      <c r="AU145" s="207" t="s">
        <v>84</v>
      </c>
      <c r="AV145" s="13" t="s">
        <v>177</v>
      </c>
      <c r="AW145" s="13" t="s">
        <v>39</v>
      </c>
      <c r="AX145" s="13" t="s">
        <v>24</v>
      </c>
      <c r="AY145" s="207" t="s">
        <v>171</v>
      </c>
    </row>
    <row r="146" spans="2:65" s="11" customFormat="1" ht="13.5">
      <c r="B146" s="191"/>
      <c r="D146" s="186" t="s">
        <v>183</v>
      </c>
      <c r="F146" s="193" t="s">
        <v>507</v>
      </c>
      <c r="H146" s="194">
        <v>1.53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183</v>
      </c>
      <c r="AU146" s="192" t="s">
        <v>84</v>
      </c>
      <c r="AV146" s="11" t="s">
        <v>84</v>
      </c>
      <c r="AW146" s="11" t="s">
        <v>6</v>
      </c>
      <c r="AX146" s="11" t="s">
        <v>24</v>
      </c>
      <c r="AY146" s="192" t="s">
        <v>171</v>
      </c>
    </row>
    <row r="147" spans="2:65" s="1" customFormat="1" ht="16.5" customHeight="1">
      <c r="B147" s="173"/>
      <c r="C147" s="174" t="s">
        <v>120</v>
      </c>
      <c r="D147" s="174" t="s">
        <v>173</v>
      </c>
      <c r="E147" s="175" t="s">
        <v>508</v>
      </c>
      <c r="F147" s="176" t="s">
        <v>509</v>
      </c>
      <c r="G147" s="177" t="s">
        <v>194</v>
      </c>
      <c r="H147" s="178">
        <v>3.056</v>
      </c>
      <c r="I147" s="179"/>
      <c r="J147" s="180">
        <f>ROUND(I147*H147,2)</f>
        <v>0</v>
      </c>
      <c r="K147" s="176" t="s">
        <v>195</v>
      </c>
      <c r="L147" s="41"/>
      <c r="M147" s="181" t="s">
        <v>5</v>
      </c>
      <c r="N147" s="182" t="s">
        <v>46</v>
      </c>
      <c r="O147" s="42"/>
      <c r="P147" s="183">
        <f>O147*H147</f>
        <v>0</v>
      </c>
      <c r="Q147" s="183">
        <v>0.63431000000000004</v>
      </c>
      <c r="R147" s="183">
        <f>Q147*H147</f>
        <v>1.9384513600000002</v>
      </c>
      <c r="S147" s="183">
        <v>0</v>
      </c>
      <c r="T147" s="184">
        <f>S147*H147</f>
        <v>0</v>
      </c>
      <c r="AR147" s="24" t="s">
        <v>177</v>
      </c>
      <c r="AT147" s="24" t="s">
        <v>173</v>
      </c>
      <c r="AU147" s="24" t="s">
        <v>84</v>
      </c>
      <c r="AY147" s="24" t="s">
        <v>171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24" t="s">
        <v>24</v>
      </c>
      <c r="BK147" s="185">
        <f>ROUND(I147*H147,2)</f>
        <v>0</v>
      </c>
      <c r="BL147" s="24" t="s">
        <v>177</v>
      </c>
      <c r="BM147" s="24" t="s">
        <v>1259</v>
      </c>
    </row>
    <row r="148" spans="2:65" s="1" customFormat="1" ht="13.5">
      <c r="B148" s="41"/>
      <c r="D148" s="186" t="s">
        <v>179</v>
      </c>
      <c r="F148" s="187" t="s">
        <v>511</v>
      </c>
      <c r="I148" s="188"/>
      <c r="L148" s="41"/>
      <c r="M148" s="189"/>
      <c r="N148" s="42"/>
      <c r="O148" s="42"/>
      <c r="P148" s="42"/>
      <c r="Q148" s="42"/>
      <c r="R148" s="42"/>
      <c r="S148" s="42"/>
      <c r="T148" s="70"/>
      <c r="AT148" s="24" t="s">
        <v>179</v>
      </c>
      <c r="AU148" s="24" t="s">
        <v>84</v>
      </c>
    </row>
    <row r="149" spans="2:65" s="1" customFormat="1" ht="27">
      <c r="B149" s="41"/>
      <c r="D149" s="186" t="s">
        <v>181</v>
      </c>
      <c r="F149" s="190" t="s">
        <v>1246</v>
      </c>
      <c r="I149" s="188"/>
      <c r="L149" s="41"/>
      <c r="M149" s="189"/>
      <c r="N149" s="42"/>
      <c r="O149" s="42"/>
      <c r="P149" s="42"/>
      <c r="Q149" s="42"/>
      <c r="R149" s="42"/>
      <c r="S149" s="42"/>
      <c r="T149" s="70"/>
      <c r="AT149" s="24" t="s">
        <v>181</v>
      </c>
      <c r="AU149" s="24" t="s">
        <v>84</v>
      </c>
    </row>
    <row r="150" spans="2:65" s="11" customFormat="1" ht="13.5">
      <c r="B150" s="191"/>
      <c r="D150" s="186" t="s">
        <v>183</v>
      </c>
      <c r="E150" s="192" t="s">
        <v>5</v>
      </c>
      <c r="F150" s="193" t="s">
        <v>512</v>
      </c>
      <c r="H150" s="194">
        <v>2.778</v>
      </c>
      <c r="I150" s="195"/>
      <c r="L150" s="191"/>
      <c r="M150" s="196"/>
      <c r="N150" s="197"/>
      <c r="O150" s="197"/>
      <c r="P150" s="197"/>
      <c r="Q150" s="197"/>
      <c r="R150" s="197"/>
      <c r="S150" s="197"/>
      <c r="T150" s="198"/>
      <c r="AT150" s="192" t="s">
        <v>183</v>
      </c>
      <c r="AU150" s="192" t="s">
        <v>84</v>
      </c>
      <c r="AV150" s="11" t="s">
        <v>84</v>
      </c>
      <c r="AW150" s="11" t="s">
        <v>39</v>
      </c>
      <c r="AX150" s="11" t="s">
        <v>24</v>
      </c>
      <c r="AY150" s="192" t="s">
        <v>171</v>
      </c>
    </row>
    <row r="151" spans="2:65" s="11" customFormat="1" ht="13.5">
      <c r="B151" s="191"/>
      <c r="D151" s="186" t="s">
        <v>183</v>
      </c>
      <c r="F151" s="193" t="s">
        <v>513</v>
      </c>
      <c r="H151" s="194">
        <v>3.056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183</v>
      </c>
      <c r="AU151" s="192" t="s">
        <v>84</v>
      </c>
      <c r="AV151" s="11" t="s">
        <v>84</v>
      </c>
      <c r="AW151" s="11" t="s">
        <v>6</v>
      </c>
      <c r="AX151" s="11" t="s">
        <v>24</v>
      </c>
      <c r="AY151" s="192" t="s">
        <v>171</v>
      </c>
    </row>
    <row r="152" spans="2:65" s="10" customFormat="1" ht="29.85" customHeight="1">
      <c r="B152" s="160"/>
      <c r="D152" s="161" t="s">
        <v>74</v>
      </c>
      <c r="E152" s="171" t="s">
        <v>203</v>
      </c>
      <c r="F152" s="171" t="s">
        <v>514</v>
      </c>
      <c r="I152" s="163"/>
      <c r="J152" s="172">
        <f>BK152</f>
        <v>0</v>
      </c>
      <c r="L152" s="160"/>
      <c r="M152" s="165"/>
      <c r="N152" s="166"/>
      <c r="O152" s="166"/>
      <c r="P152" s="167">
        <f>SUM(P153:P156)</f>
        <v>0</v>
      </c>
      <c r="Q152" s="166"/>
      <c r="R152" s="167">
        <f>SUM(R153:R156)</f>
        <v>0</v>
      </c>
      <c r="S152" s="166"/>
      <c r="T152" s="168">
        <f>SUM(T153:T156)</f>
        <v>0</v>
      </c>
      <c r="AR152" s="161" t="s">
        <v>24</v>
      </c>
      <c r="AT152" s="169" t="s">
        <v>74</v>
      </c>
      <c r="AU152" s="169" t="s">
        <v>24</v>
      </c>
      <c r="AY152" s="161" t="s">
        <v>171</v>
      </c>
      <c r="BK152" s="170">
        <f>SUM(BK153:BK156)</f>
        <v>0</v>
      </c>
    </row>
    <row r="153" spans="2:65" s="1" customFormat="1" ht="25.5" customHeight="1">
      <c r="B153" s="173"/>
      <c r="C153" s="174" t="s">
        <v>11</v>
      </c>
      <c r="D153" s="174" t="s">
        <v>173</v>
      </c>
      <c r="E153" s="175" t="s">
        <v>515</v>
      </c>
      <c r="F153" s="176" t="s">
        <v>516</v>
      </c>
      <c r="G153" s="177" t="s">
        <v>176</v>
      </c>
      <c r="H153" s="178">
        <v>10.802</v>
      </c>
      <c r="I153" s="179"/>
      <c r="J153" s="180">
        <f>ROUND(I153*H153,2)</f>
        <v>0</v>
      </c>
      <c r="K153" s="176" t="s">
        <v>5</v>
      </c>
      <c r="L153" s="41"/>
      <c r="M153" s="181" t="s">
        <v>5</v>
      </c>
      <c r="N153" s="182" t="s">
        <v>46</v>
      </c>
      <c r="O153" s="42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24" t="s">
        <v>177</v>
      </c>
      <c r="AT153" s="24" t="s">
        <v>173</v>
      </c>
      <c r="AU153" s="24" t="s">
        <v>84</v>
      </c>
      <c r="AY153" s="24" t="s">
        <v>171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24" t="s">
        <v>24</v>
      </c>
      <c r="BK153" s="185">
        <f>ROUND(I153*H153,2)</f>
        <v>0</v>
      </c>
      <c r="BL153" s="24" t="s">
        <v>177</v>
      </c>
      <c r="BM153" s="24" t="s">
        <v>1260</v>
      </c>
    </row>
    <row r="154" spans="2:65" s="1" customFormat="1" ht="27">
      <c r="B154" s="41"/>
      <c r="D154" s="186" t="s">
        <v>179</v>
      </c>
      <c r="F154" s="187" t="s">
        <v>518</v>
      </c>
      <c r="I154" s="188"/>
      <c r="L154" s="41"/>
      <c r="M154" s="189"/>
      <c r="N154" s="42"/>
      <c r="O154" s="42"/>
      <c r="P154" s="42"/>
      <c r="Q154" s="42"/>
      <c r="R154" s="42"/>
      <c r="S154" s="42"/>
      <c r="T154" s="70"/>
      <c r="AT154" s="24" t="s">
        <v>179</v>
      </c>
      <c r="AU154" s="24" t="s">
        <v>84</v>
      </c>
    </row>
    <row r="155" spans="2:65" s="1" customFormat="1" ht="27">
      <c r="B155" s="41"/>
      <c r="D155" s="186" t="s">
        <v>181</v>
      </c>
      <c r="F155" s="190" t="s">
        <v>1246</v>
      </c>
      <c r="I155" s="188"/>
      <c r="L155" s="41"/>
      <c r="M155" s="189"/>
      <c r="N155" s="42"/>
      <c r="O155" s="42"/>
      <c r="P155" s="42"/>
      <c r="Q155" s="42"/>
      <c r="R155" s="42"/>
      <c r="S155" s="42"/>
      <c r="T155" s="70"/>
      <c r="AT155" s="24" t="s">
        <v>181</v>
      </c>
      <c r="AU155" s="24" t="s">
        <v>84</v>
      </c>
    </row>
    <row r="156" spans="2:65" s="11" customFormat="1" ht="13.5">
      <c r="B156" s="191"/>
      <c r="D156" s="186" t="s">
        <v>183</v>
      </c>
      <c r="E156" s="192" t="s">
        <v>5</v>
      </c>
      <c r="F156" s="193" t="s">
        <v>1261</v>
      </c>
      <c r="H156" s="194">
        <v>10.802</v>
      </c>
      <c r="I156" s="195"/>
      <c r="L156" s="191"/>
      <c r="M156" s="196"/>
      <c r="N156" s="197"/>
      <c r="O156" s="197"/>
      <c r="P156" s="197"/>
      <c r="Q156" s="197"/>
      <c r="R156" s="197"/>
      <c r="S156" s="197"/>
      <c r="T156" s="198"/>
      <c r="AT156" s="192" t="s">
        <v>183</v>
      </c>
      <c r="AU156" s="192" t="s">
        <v>84</v>
      </c>
      <c r="AV156" s="11" t="s">
        <v>84</v>
      </c>
      <c r="AW156" s="11" t="s">
        <v>39</v>
      </c>
      <c r="AX156" s="11" t="s">
        <v>24</v>
      </c>
      <c r="AY156" s="192" t="s">
        <v>171</v>
      </c>
    </row>
    <row r="157" spans="2:65" s="10" customFormat="1" ht="29.85" customHeight="1">
      <c r="B157" s="160"/>
      <c r="D157" s="161" t="s">
        <v>74</v>
      </c>
      <c r="E157" s="171" t="s">
        <v>227</v>
      </c>
      <c r="F157" s="171" t="s">
        <v>357</v>
      </c>
      <c r="I157" s="163"/>
      <c r="J157" s="172">
        <f>BK157</f>
        <v>0</v>
      </c>
      <c r="L157" s="160"/>
      <c r="M157" s="165"/>
      <c r="N157" s="166"/>
      <c r="O157" s="166"/>
      <c r="P157" s="167">
        <f>SUM(P158:P166)</f>
        <v>0</v>
      </c>
      <c r="Q157" s="166"/>
      <c r="R157" s="167">
        <f>SUM(R158:R166)</f>
        <v>0</v>
      </c>
      <c r="S157" s="166"/>
      <c r="T157" s="168">
        <f>SUM(T158:T166)</f>
        <v>8.6</v>
      </c>
      <c r="AR157" s="161" t="s">
        <v>24</v>
      </c>
      <c r="AT157" s="169" t="s">
        <v>74</v>
      </c>
      <c r="AU157" s="169" t="s">
        <v>24</v>
      </c>
      <c r="AY157" s="161" t="s">
        <v>171</v>
      </c>
      <c r="BK157" s="170">
        <f>SUM(BK158:BK166)</f>
        <v>0</v>
      </c>
    </row>
    <row r="158" spans="2:65" s="1" customFormat="1" ht="25.5" customHeight="1">
      <c r="B158" s="173"/>
      <c r="C158" s="174" t="s">
        <v>125</v>
      </c>
      <c r="D158" s="174" t="s">
        <v>173</v>
      </c>
      <c r="E158" s="175" t="s">
        <v>359</v>
      </c>
      <c r="F158" s="176" t="s">
        <v>858</v>
      </c>
      <c r="G158" s="177" t="s">
        <v>396</v>
      </c>
      <c r="H158" s="178">
        <v>10</v>
      </c>
      <c r="I158" s="179"/>
      <c r="J158" s="180">
        <f>ROUND(I158*H158,2)</f>
        <v>0</v>
      </c>
      <c r="K158" s="176" t="s">
        <v>5</v>
      </c>
      <c r="L158" s="41"/>
      <c r="M158" s="181" t="s">
        <v>5</v>
      </c>
      <c r="N158" s="182" t="s">
        <v>46</v>
      </c>
      <c r="O158" s="42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AR158" s="24" t="s">
        <v>177</v>
      </c>
      <c r="AT158" s="24" t="s">
        <v>173</v>
      </c>
      <c r="AU158" s="24" t="s">
        <v>84</v>
      </c>
      <c r="AY158" s="24" t="s">
        <v>171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24" t="s">
        <v>24</v>
      </c>
      <c r="BK158" s="185">
        <f>ROUND(I158*H158,2)</f>
        <v>0</v>
      </c>
      <c r="BL158" s="24" t="s">
        <v>177</v>
      </c>
      <c r="BM158" s="24" t="s">
        <v>1262</v>
      </c>
    </row>
    <row r="159" spans="2:65" s="1" customFormat="1" ht="13.5">
      <c r="B159" s="41"/>
      <c r="D159" s="186" t="s">
        <v>179</v>
      </c>
      <c r="F159" s="187" t="s">
        <v>858</v>
      </c>
      <c r="I159" s="188"/>
      <c r="L159" s="41"/>
      <c r="M159" s="189"/>
      <c r="N159" s="42"/>
      <c r="O159" s="42"/>
      <c r="P159" s="42"/>
      <c r="Q159" s="42"/>
      <c r="R159" s="42"/>
      <c r="S159" s="42"/>
      <c r="T159" s="70"/>
      <c r="AT159" s="24" t="s">
        <v>179</v>
      </c>
      <c r="AU159" s="24" t="s">
        <v>84</v>
      </c>
    </row>
    <row r="160" spans="2:65" s="1" customFormat="1" ht="27">
      <c r="B160" s="41"/>
      <c r="D160" s="186" t="s">
        <v>181</v>
      </c>
      <c r="F160" s="190" t="s">
        <v>1246</v>
      </c>
      <c r="I160" s="188"/>
      <c r="L160" s="41"/>
      <c r="M160" s="189"/>
      <c r="N160" s="42"/>
      <c r="O160" s="42"/>
      <c r="P160" s="42"/>
      <c r="Q160" s="42"/>
      <c r="R160" s="42"/>
      <c r="S160" s="42"/>
      <c r="T160" s="70"/>
      <c r="AT160" s="24" t="s">
        <v>181</v>
      </c>
      <c r="AU160" s="24" t="s">
        <v>84</v>
      </c>
    </row>
    <row r="161" spans="2:65" s="11" customFormat="1" ht="13.5">
      <c r="B161" s="191"/>
      <c r="D161" s="186" t="s">
        <v>183</v>
      </c>
      <c r="E161" s="192" t="s">
        <v>5</v>
      </c>
      <c r="F161" s="193" t="s">
        <v>29</v>
      </c>
      <c r="H161" s="194">
        <v>10</v>
      </c>
      <c r="I161" s="195"/>
      <c r="L161" s="191"/>
      <c r="M161" s="196"/>
      <c r="N161" s="197"/>
      <c r="O161" s="197"/>
      <c r="P161" s="197"/>
      <c r="Q161" s="197"/>
      <c r="R161" s="197"/>
      <c r="S161" s="197"/>
      <c r="T161" s="198"/>
      <c r="AT161" s="192" t="s">
        <v>183</v>
      </c>
      <c r="AU161" s="192" t="s">
        <v>84</v>
      </c>
      <c r="AV161" s="11" t="s">
        <v>84</v>
      </c>
      <c r="AW161" s="11" t="s">
        <v>39</v>
      </c>
      <c r="AX161" s="11" t="s">
        <v>24</v>
      </c>
      <c r="AY161" s="192" t="s">
        <v>171</v>
      </c>
    </row>
    <row r="162" spans="2:65" s="1" customFormat="1" ht="16.5" customHeight="1">
      <c r="B162" s="173"/>
      <c r="C162" s="174" t="s">
        <v>128</v>
      </c>
      <c r="D162" s="174" t="s">
        <v>173</v>
      </c>
      <c r="E162" s="175" t="s">
        <v>863</v>
      </c>
      <c r="F162" s="176" t="s">
        <v>864</v>
      </c>
      <c r="G162" s="177" t="s">
        <v>194</v>
      </c>
      <c r="H162" s="178">
        <v>4.3</v>
      </c>
      <c r="I162" s="179"/>
      <c r="J162" s="180">
        <f>ROUND(I162*H162,2)</f>
        <v>0</v>
      </c>
      <c r="K162" s="176" t="s">
        <v>195</v>
      </c>
      <c r="L162" s="41"/>
      <c r="M162" s="181" t="s">
        <v>5</v>
      </c>
      <c r="N162" s="182" t="s">
        <v>46</v>
      </c>
      <c r="O162" s="42"/>
      <c r="P162" s="183">
        <f>O162*H162</f>
        <v>0</v>
      </c>
      <c r="Q162" s="183">
        <v>0</v>
      </c>
      <c r="R162" s="183">
        <f>Q162*H162</f>
        <v>0</v>
      </c>
      <c r="S162" s="183">
        <v>2</v>
      </c>
      <c r="T162" s="184">
        <f>S162*H162</f>
        <v>8.6</v>
      </c>
      <c r="AR162" s="24" t="s">
        <v>177</v>
      </c>
      <c r="AT162" s="24" t="s">
        <v>173</v>
      </c>
      <c r="AU162" s="24" t="s">
        <v>84</v>
      </c>
      <c r="AY162" s="24" t="s">
        <v>171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24" t="s">
        <v>24</v>
      </c>
      <c r="BK162" s="185">
        <f>ROUND(I162*H162,2)</f>
        <v>0</v>
      </c>
      <c r="BL162" s="24" t="s">
        <v>177</v>
      </c>
      <c r="BM162" s="24" t="s">
        <v>1263</v>
      </c>
    </row>
    <row r="163" spans="2:65" s="1" customFormat="1" ht="13.5">
      <c r="B163" s="41"/>
      <c r="D163" s="186" t="s">
        <v>179</v>
      </c>
      <c r="F163" s="187" t="s">
        <v>866</v>
      </c>
      <c r="I163" s="188"/>
      <c r="L163" s="41"/>
      <c r="M163" s="189"/>
      <c r="N163" s="42"/>
      <c r="O163" s="42"/>
      <c r="P163" s="42"/>
      <c r="Q163" s="42"/>
      <c r="R163" s="42"/>
      <c r="S163" s="42"/>
      <c r="T163" s="70"/>
      <c r="AT163" s="24" t="s">
        <v>179</v>
      </c>
      <c r="AU163" s="24" t="s">
        <v>84</v>
      </c>
    </row>
    <row r="164" spans="2:65" s="1" customFormat="1" ht="27">
      <c r="B164" s="41"/>
      <c r="D164" s="186" t="s">
        <v>181</v>
      </c>
      <c r="F164" s="190" t="s">
        <v>1246</v>
      </c>
      <c r="I164" s="188"/>
      <c r="L164" s="41"/>
      <c r="M164" s="189"/>
      <c r="N164" s="42"/>
      <c r="O164" s="42"/>
      <c r="P164" s="42"/>
      <c r="Q164" s="42"/>
      <c r="R164" s="42"/>
      <c r="S164" s="42"/>
      <c r="T164" s="70"/>
      <c r="AT164" s="24" t="s">
        <v>181</v>
      </c>
      <c r="AU164" s="24" t="s">
        <v>84</v>
      </c>
    </row>
    <row r="165" spans="2:65" s="12" customFormat="1" ht="13.5">
      <c r="B165" s="199"/>
      <c r="D165" s="186" t="s">
        <v>183</v>
      </c>
      <c r="E165" s="200" t="s">
        <v>5</v>
      </c>
      <c r="F165" s="201" t="s">
        <v>867</v>
      </c>
      <c r="H165" s="200" t="s">
        <v>5</v>
      </c>
      <c r="I165" s="202"/>
      <c r="L165" s="199"/>
      <c r="M165" s="203"/>
      <c r="N165" s="204"/>
      <c r="O165" s="204"/>
      <c r="P165" s="204"/>
      <c r="Q165" s="204"/>
      <c r="R165" s="204"/>
      <c r="S165" s="204"/>
      <c r="T165" s="205"/>
      <c r="AT165" s="200" t="s">
        <v>183</v>
      </c>
      <c r="AU165" s="200" t="s">
        <v>84</v>
      </c>
      <c r="AV165" s="12" t="s">
        <v>24</v>
      </c>
      <c r="AW165" s="12" t="s">
        <v>39</v>
      </c>
      <c r="AX165" s="12" t="s">
        <v>75</v>
      </c>
      <c r="AY165" s="200" t="s">
        <v>171</v>
      </c>
    </row>
    <row r="166" spans="2:65" s="11" customFormat="1" ht="13.5">
      <c r="B166" s="191"/>
      <c r="D166" s="186" t="s">
        <v>183</v>
      </c>
      <c r="E166" s="192" t="s">
        <v>5</v>
      </c>
      <c r="F166" s="193" t="s">
        <v>868</v>
      </c>
      <c r="H166" s="194">
        <v>4.3</v>
      </c>
      <c r="I166" s="195"/>
      <c r="L166" s="191"/>
      <c r="M166" s="196"/>
      <c r="N166" s="197"/>
      <c r="O166" s="197"/>
      <c r="P166" s="197"/>
      <c r="Q166" s="197"/>
      <c r="R166" s="197"/>
      <c r="S166" s="197"/>
      <c r="T166" s="198"/>
      <c r="AT166" s="192" t="s">
        <v>183</v>
      </c>
      <c r="AU166" s="192" t="s">
        <v>84</v>
      </c>
      <c r="AV166" s="11" t="s">
        <v>84</v>
      </c>
      <c r="AW166" s="11" t="s">
        <v>39</v>
      </c>
      <c r="AX166" s="11" t="s">
        <v>24</v>
      </c>
      <c r="AY166" s="192" t="s">
        <v>171</v>
      </c>
    </row>
    <row r="167" spans="2:65" s="10" customFormat="1" ht="29.85" customHeight="1">
      <c r="B167" s="160"/>
      <c r="D167" s="161" t="s">
        <v>74</v>
      </c>
      <c r="E167" s="171" t="s">
        <v>418</v>
      </c>
      <c r="F167" s="171" t="s">
        <v>419</v>
      </c>
      <c r="I167" s="163"/>
      <c r="J167" s="172">
        <f>BK167</f>
        <v>0</v>
      </c>
      <c r="L167" s="160"/>
      <c r="M167" s="165"/>
      <c r="N167" s="166"/>
      <c r="O167" s="166"/>
      <c r="P167" s="167">
        <f>SUM(P168:P174)</f>
        <v>0</v>
      </c>
      <c r="Q167" s="166"/>
      <c r="R167" s="167">
        <f>SUM(R168:R174)</f>
        <v>0</v>
      </c>
      <c r="S167" s="166"/>
      <c r="T167" s="168">
        <f>SUM(T168:T174)</f>
        <v>0</v>
      </c>
      <c r="AR167" s="161" t="s">
        <v>24</v>
      </c>
      <c r="AT167" s="169" t="s">
        <v>74</v>
      </c>
      <c r="AU167" s="169" t="s">
        <v>24</v>
      </c>
      <c r="AY167" s="161" t="s">
        <v>171</v>
      </c>
      <c r="BK167" s="170">
        <f>SUM(BK168:BK174)</f>
        <v>0</v>
      </c>
    </row>
    <row r="168" spans="2:65" s="1" customFormat="1" ht="25.5" customHeight="1">
      <c r="B168" s="173"/>
      <c r="C168" s="174" t="s">
        <v>131</v>
      </c>
      <c r="D168" s="174" t="s">
        <v>173</v>
      </c>
      <c r="E168" s="175" t="s">
        <v>421</v>
      </c>
      <c r="F168" s="176" t="s">
        <v>422</v>
      </c>
      <c r="G168" s="177" t="s">
        <v>259</v>
      </c>
      <c r="H168" s="178">
        <v>125.72</v>
      </c>
      <c r="I168" s="179"/>
      <c r="J168" s="180">
        <f>ROUND(I168*H168,2)</f>
        <v>0</v>
      </c>
      <c r="K168" s="176" t="s">
        <v>195</v>
      </c>
      <c r="L168" s="41"/>
      <c r="M168" s="181" t="s">
        <v>5</v>
      </c>
      <c r="N168" s="182" t="s">
        <v>46</v>
      </c>
      <c r="O168" s="42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AR168" s="24" t="s">
        <v>177</v>
      </c>
      <c r="AT168" s="24" t="s">
        <v>173</v>
      </c>
      <c r="AU168" s="24" t="s">
        <v>84</v>
      </c>
      <c r="AY168" s="24" t="s">
        <v>171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4" t="s">
        <v>24</v>
      </c>
      <c r="BK168" s="185">
        <f>ROUND(I168*H168,2)</f>
        <v>0</v>
      </c>
      <c r="BL168" s="24" t="s">
        <v>177</v>
      </c>
      <c r="BM168" s="24" t="s">
        <v>1264</v>
      </c>
    </row>
    <row r="169" spans="2:65" s="1" customFormat="1" ht="27">
      <c r="B169" s="41"/>
      <c r="D169" s="186" t="s">
        <v>179</v>
      </c>
      <c r="F169" s="187" t="s">
        <v>424</v>
      </c>
      <c r="I169" s="188"/>
      <c r="L169" s="41"/>
      <c r="M169" s="189"/>
      <c r="N169" s="42"/>
      <c r="O169" s="42"/>
      <c r="P169" s="42"/>
      <c r="Q169" s="42"/>
      <c r="R169" s="42"/>
      <c r="S169" s="42"/>
      <c r="T169" s="70"/>
      <c r="AT169" s="24" t="s">
        <v>179</v>
      </c>
      <c r="AU169" s="24" t="s">
        <v>84</v>
      </c>
    </row>
    <row r="170" spans="2:65" s="11" customFormat="1" ht="13.5">
      <c r="B170" s="191"/>
      <c r="D170" s="186" t="s">
        <v>183</v>
      </c>
      <c r="F170" s="193" t="s">
        <v>1265</v>
      </c>
      <c r="H170" s="194">
        <v>125.72</v>
      </c>
      <c r="I170" s="195"/>
      <c r="L170" s="191"/>
      <c r="M170" s="196"/>
      <c r="N170" s="197"/>
      <c r="O170" s="197"/>
      <c r="P170" s="197"/>
      <c r="Q170" s="197"/>
      <c r="R170" s="197"/>
      <c r="S170" s="197"/>
      <c r="T170" s="198"/>
      <c r="AT170" s="192" t="s">
        <v>183</v>
      </c>
      <c r="AU170" s="192" t="s">
        <v>84</v>
      </c>
      <c r="AV170" s="11" t="s">
        <v>84</v>
      </c>
      <c r="AW170" s="11" t="s">
        <v>6</v>
      </c>
      <c r="AX170" s="11" t="s">
        <v>24</v>
      </c>
      <c r="AY170" s="192" t="s">
        <v>171</v>
      </c>
    </row>
    <row r="171" spans="2:65" s="1" customFormat="1" ht="25.5" customHeight="1">
      <c r="B171" s="173"/>
      <c r="C171" s="174" t="s">
        <v>281</v>
      </c>
      <c r="D171" s="174" t="s">
        <v>173</v>
      </c>
      <c r="E171" s="175" t="s">
        <v>427</v>
      </c>
      <c r="F171" s="176" t="s">
        <v>428</v>
      </c>
      <c r="G171" s="177" t="s">
        <v>259</v>
      </c>
      <c r="H171" s="178">
        <v>8.98</v>
      </c>
      <c r="I171" s="179"/>
      <c r="J171" s="180">
        <f>ROUND(I171*H171,2)</f>
        <v>0</v>
      </c>
      <c r="K171" s="176" t="s">
        <v>195</v>
      </c>
      <c r="L171" s="41"/>
      <c r="M171" s="181" t="s">
        <v>5</v>
      </c>
      <c r="N171" s="182" t="s">
        <v>46</v>
      </c>
      <c r="O171" s="42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24" t="s">
        <v>177</v>
      </c>
      <c r="AT171" s="24" t="s">
        <v>173</v>
      </c>
      <c r="AU171" s="24" t="s">
        <v>84</v>
      </c>
      <c r="AY171" s="24" t="s">
        <v>171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4" t="s">
        <v>24</v>
      </c>
      <c r="BK171" s="185">
        <f>ROUND(I171*H171,2)</f>
        <v>0</v>
      </c>
      <c r="BL171" s="24" t="s">
        <v>177</v>
      </c>
      <c r="BM171" s="24" t="s">
        <v>1266</v>
      </c>
    </row>
    <row r="172" spans="2:65" s="1" customFormat="1" ht="27">
      <c r="B172" s="41"/>
      <c r="D172" s="186" t="s">
        <v>179</v>
      </c>
      <c r="F172" s="187" t="s">
        <v>430</v>
      </c>
      <c r="I172" s="188"/>
      <c r="L172" s="41"/>
      <c r="M172" s="189"/>
      <c r="N172" s="42"/>
      <c r="O172" s="42"/>
      <c r="P172" s="42"/>
      <c r="Q172" s="42"/>
      <c r="R172" s="42"/>
      <c r="S172" s="42"/>
      <c r="T172" s="70"/>
      <c r="AT172" s="24" t="s">
        <v>179</v>
      </c>
      <c r="AU172" s="24" t="s">
        <v>84</v>
      </c>
    </row>
    <row r="173" spans="2:65" s="1" customFormat="1" ht="16.5" customHeight="1">
      <c r="B173" s="173"/>
      <c r="C173" s="174" t="s">
        <v>289</v>
      </c>
      <c r="D173" s="174" t="s">
        <v>173</v>
      </c>
      <c r="E173" s="175" t="s">
        <v>432</v>
      </c>
      <c r="F173" s="176" t="s">
        <v>433</v>
      </c>
      <c r="G173" s="177" t="s">
        <v>259</v>
      </c>
      <c r="H173" s="178">
        <v>8.98</v>
      </c>
      <c r="I173" s="179"/>
      <c r="J173" s="180">
        <f>ROUND(I173*H173,2)</f>
        <v>0</v>
      </c>
      <c r="K173" s="176" t="s">
        <v>195</v>
      </c>
      <c r="L173" s="41"/>
      <c r="M173" s="181" t="s">
        <v>5</v>
      </c>
      <c r="N173" s="182" t="s">
        <v>46</v>
      </c>
      <c r="O173" s="42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AR173" s="24" t="s">
        <v>177</v>
      </c>
      <c r="AT173" s="24" t="s">
        <v>173</v>
      </c>
      <c r="AU173" s="24" t="s">
        <v>84</v>
      </c>
      <c r="AY173" s="24" t="s">
        <v>171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24" t="s">
        <v>24</v>
      </c>
      <c r="BK173" s="185">
        <f>ROUND(I173*H173,2)</f>
        <v>0</v>
      </c>
      <c r="BL173" s="24" t="s">
        <v>177</v>
      </c>
      <c r="BM173" s="24" t="s">
        <v>1267</v>
      </c>
    </row>
    <row r="174" spans="2:65" s="1" customFormat="1" ht="13.5">
      <c r="B174" s="41"/>
      <c r="D174" s="186" t="s">
        <v>179</v>
      </c>
      <c r="F174" s="187" t="s">
        <v>435</v>
      </c>
      <c r="I174" s="188"/>
      <c r="L174" s="41"/>
      <c r="M174" s="189"/>
      <c r="N174" s="42"/>
      <c r="O174" s="42"/>
      <c r="P174" s="42"/>
      <c r="Q174" s="42"/>
      <c r="R174" s="42"/>
      <c r="S174" s="42"/>
      <c r="T174" s="70"/>
      <c r="AT174" s="24" t="s">
        <v>179</v>
      </c>
      <c r="AU174" s="24" t="s">
        <v>84</v>
      </c>
    </row>
    <row r="175" spans="2:65" s="10" customFormat="1" ht="29.85" customHeight="1">
      <c r="B175" s="160"/>
      <c r="D175" s="161" t="s">
        <v>74</v>
      </c>
      <c r="E175" s="171" t="s">
        <v>436</v>
      </c>
      <c r="F175" s="171" t="s">
        <v>437</v>
      </c>
      <c r="I175" s="163"/>
      <c r="J175" s="172">
        <f>BK175</f>
        <v>0</v>
      </c>
      <c r="L175" s="160"/>
      <c r="M175" s="165"/>
      <c r="N175" s="166"/>
      <c r="O175" s="166"/>
      <c r="P175" s="167">
        <f>SUM(P176:P177)</f>
        <v>0</v>
      </c>
      <c r="Q175" s="166"/>
      <c r="R175" s="167">
        <f>SUM(R176:R177)</f>
        <v>0</v>
      </c>
      <c r="S175" s="166"/>
      <c r="T175" s="168">
        <f>SUM(T176:T177)</f>
        <v>0</v>
      </c>
      <c r="AR175" s="161" t="s">
        <v>24</v>
      </c>
      <c r="AT175" s="169" t="s">
        <v>74</v>
      </c>
      <c r="AU175" s="169" t="s">
        <v>24</v>
      </c>
      <c r="AY175" s="161" t="s">
        <v>171</v>
      </c>
      <c r="BK175" s="170">
        <f>SUM(BK176:BK177)</f>
        <v>0</v>
      </c>
    </row>
    <row r="176" spans="2:65" s="1" customFormat="1" ht="16.5" customHeight="1">
      <c r="B176" s="173"/>
      <c r="C176" s="174" t="s">
        <v>10</v>
      </c>
      <c r="D176" s="174" t="s">
        <v>173</v>
      </c>
      <c r="E176" s="175" t="s">
        <v>520</v>
      </c>
      <c r="F176" s="176" t="s">
        <v>521</v>
      </c>
      <c r="G176" s="177" t="s">
        <v>259</v>
      </c>
      <c r="H176" s="178">
        <v>5.5419999999999998</v>
      </c>
      <c r="I176" s="179"/>
      <c r="J176" s="180">
        <f>ROUND(I176*H176,2)</f>
        <v>0</v>
      </c>
      <c r="K176" s="176" t="s">
        <v>195</v>
      </c>
      <c r="L176" s="41"/>
      <c r="M176" s="181" t="s">
        <v>5</v>
      </c>
      <c r="N176" s="182" t="s">
        <v>46</v>
      </c>
      <c r="O176" s="42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AR176" s="24" t="s">
        <v>177</v>
      </c>
      <c r="AT176" s="24" t="s">
        <v>173</v>
      </c>
      <c r="AU176" s="24" t="s">
        <v>84</v>
      </c>
      <c r="AY176" s="24" t="s">
        <v>171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4" t="s">
        <v>24</v>
      </c>
      <c r="BK176" s="185">
        <f>ROUND(I176*H176,2)</f>
        <v>0</v>
      </c>
      <c r="BL176" s="24" t="s">
        <v>177</v>
      </c>
      <c r="BM176" s="24" t="s">
        <v>1268</v>
      </c>
    </row>
    <row r="177" spans="2:65" s="1" customFormat="1" ht="13.5">
      <c r="B177" s="41"/>
      <c r="D177" s="186" t="s">
        <v>179</v>
      </c>
      <c r="F177" s="187" t="s">
        <v>523</v>
      </c>
      <c r="I177" s="188"/>
      <c r="L177" s="41"/>
      <c r="M177" s="189"/>
      <c r="N177" s="42"/>
      <c r="O177" s="42"/>
      <c r="P177" s="42"/>
      <c r="Q177" s="42"/>
      <c r="R177" s="42"/>
      <c r="S177" s="42"/>
      <c r="T177" s="70"/>
      <c r="AT177" s="24" t="s">
        <v>179</v>
      </c>
      <c r="AU177" s="24" t="s">
        <v>84</v>
      </c>
    </row>
    <row r="178" spans="2:65" s="10" customFormat="1" ht="37.35" customHeight="1">
      <c r="B178" s="160"/>
      <c r="D178" s="161" t="s">
        <v>74</v>
      </c>
      <c r="E178" s="162" t="s">
        <v>524</v>
      </c>
      <c r="F178" s="162" t="s">
        <v>525</v>
      </c>
      <c r="I178" s="163"/>
      <c r="J178" s="164">
        <f>BK178</f>
        <v>0</v>
      </c>
      <c r="L178" s="160"/>
      <c r="M178" s="165"/>
      <c r="N178" s="166"/>
      <c r="O178" s="166"/>
      <c r="P178" s="167">
        <f>P179+P189+P194</f>
        <v>0</v>
      </c>
      <c r="Q178" s="166"/>
      <c r="R178" s="167">
        <f>R179+R189+R194</f>
        <v>1.0556360000000001E-2</v>
      </c>
      <c r="S178" s="166"/>
      <c r="T178" s="168">
        <f>T179+T189+T194</f>
        <v>0.38</v>
      </c>
      <c r="AR178" s="161" t="s">
        <v>84</v>
      </c>
      <c r="AT178" s="169" t="s">
        <v>74</v>
      </c>
      <c r="AU178" s="169" t="s">
        <v>75</v>
      </c>
      <c r="AY178" s="161" t="s">
        <v>171</v>
      </c>
      <c r="BK178" s="170">
        <f>BK179+BK189+BK194</f>
        <v>0</v>
      </c>
    </row>
    <row r="179" spans="2:65" s="10" customFormat="1" ht="19.899999999999999" customHeight="1">
      <c r="B179" s="160"/>
      <c r="D179" s="161" t="s">
        <v>74</v>
      </c>
      <c r="E179" s="171" t="s">
        <v>526</v>
      </c>
      <c r="F179" s="171" t="s">
        <v>527</v>
      </c>
      <c r="I179" s="163"/>
      <c r="J179" s="172">
        <f>BK179</f>
        <v>0</v>
      </c>
      <c r="L179" s="160"/>
      <c r="M179" s="165"/>
      <c r="N179" s="166"/>
      <c r="O179" s="166"/>
      <c r="P179" s="167">
        <f>SUM(P180:P188)</f>
        <v>0</v>
      </c>
      <c r="Q179" s="166"/>
      <c r="R179" s="167">
        <f>SUM(R180:R188)</f>
        <v>5.4777599999999999E-3</v>
      </c>
      <c r="S179" s="166"/>
      <c r="T179" s="168">
        <f>SUM(T180:T188)</f>
        <v>0</v>
      </c>
      <c r="AR179" s="161" t="s">
        <v>84</v>
      </c>
      <c r="AT179" s="169" t="s">
        <v>74</v>
      </c>
      <c r="AU179" s="169" t="s">
        <v>24</v>
      </c>
      <c r="AY179" s="161" t="s">
        <v>171</v>
      </c>
      <c r="BK179" s="170">
        <f>SUM(BK180:BK188)</f>
        <v>0</v>
      </c>
    </row>
    <row r="180" spans="2:65" s="1" customFormat="1" ht="25.5" customHeight="1">
      <c r="B180" s="173"/>
      <c r="C180" s="174" t="s">
        <v>303</v>
      </c>
      <c r="D180" s="174" t="s">
        <v>173</v>
      </c>
      <c r="E180" s="175" t="s">
        <v>528</v>
      </c>
      <c r="F180" s="176" t="s">
        <v>529</v>
      </c>
      <c r="G180" s="177" t="s">
        <v>194</v>
      </c>
      <c r="H180" s="178">
        <v>5.0720000000000001</v>
      </c>
      <c r="I180" s="179"/>
      <c r="J180" s="180">
        <f>ROUND(I180*H180,2)</f>
        <v>0</v>
      </c>
      <c r="K180" s="176" t="s">
        <v>5</v>
      </c>
      <c r="L180" s="41"/>
      <c r="M180" s="181" t="s">
        <v>5</v>
      </c>
      <c r="N180" s="182" t="s">
        <v>46</v>
      </c>
      <c r="O180" s="42"/>
      <c r="P180" s="183">
        <f>O180*H180</f>
        <v>0</v>
      </c>
      <c r="Q180" s="183">
        <v>1.08E-3</v>
      </c>
      <c r="R180" s="183">
        <f>Q180*H180</f>
        <v>5.4777599999999999E-3</v>
      </c>
      <c r="S180" s="183">
        <v>0</v>
      </c>
      <c r="T180" s="184">
        <f>S180*H180</f>
        <v>0</v>
      </c>
      <c r="AR180" s="24" t="s">
        <v>125</v>
      </c>
      <c r="AT180" s="24" t="s">
        <v>173</v>
      </c>
      <c r="AU180" s="24" t="s">
        <v>84</v>
      </c>
      <c r="AY180" s="24" t="s">
        <v>171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24" t="s">
        <v>24</v>
      </c>
      <c r="BK180" s="185">
        <f>ROUND(I180*H180,2)</f>
        <v>0</v>
      </c>
      <c r="BL180" s="24" t="s">
        <v>125</v>
      </c>
      <c r="BM180" s="24" t="s">
        <v>1269</v>
      </c>
    </row>
    <row r="181" spans="2:65" s="1" customFormat="1" ht="27">
      <c r="B181" s="41"/>
      <c r="D181" s="186" t="s">
        <v>179</v>
      </c>
      <c r="F181" s="187" t="s">
        <v>531</v>
      </c>
      <c r="I181" s="188"/>
      <c r="L181" s="41"/>
      <c r="M181" s="189"/>
      <c r="N181" s="42"/>
      <c r="O181" s="42"/>
      <c r="P181" s="42"/>
      <c r="Q181" s="42"/>
      <c r="R181" s="42"/>
      <c r="S181" s="42"/>
      <c r="T181" s="70"/>
      <c r="AT181" s="24" t="s">
        <v>179</v>
      </c>
      <c r="AU181" s="24" t="s">
        <v>84</v>
      </c>
    </row>
    <row r="182" spans="2:65" s="1" customFormat="1" ht="27">
      <c r="B182" s="41"/>
      <c r="D182" s="186" t="s">
        <v>181</v>
      </c>
      <c r="F182" s="190" t="s">
        <v>1246</v>
      </c>
      <c r="I182" s="188"/>
      <c r="L182" s="41"/>
      <c r="M182" s="189"/>
      <c r="N182" s="42"/>
      <c r="O182" s="42"/>
      <c r="P182" s="42"/>
      <c r="Q182" s="42"/>
      <c r="R182" s="42"/>
      <c r="S182" s="42"/>
      <c r="T182" s="70"/>
      <c r="AT182" s="24" t="s">
        <v>181</v>
      </c>
      <c r="AU182" s="24" t="s">
        <v>84</v>
      </c>
    </row>
    <row r="183" spans="2:65" s="11" customFormat="1" ht="13.5">
      <c r="B183" s="191"/>
      <c r="D183" s="186" t="s">
        <v>183</v>
      </c>
      <c r="E183" s="192" t="s">
        <v>5</v>
      </c>
      <c r="F183" s="193" t="s">
        <v>1270</v>
      </c>
      <c r="H183" s="194">
        <v>4.5949999999999998</v>
      </c>
      <c r="I183" s="195"/>
      <c r="L183" s="191"/>
      <c r="M183" s="196"/>
      <c r="N183" s="197"/>
      <c r="O183" s="197"/>
      <c r="P183" s="197"/>
      <c r="Q183" s="197"/>
      <c r="R183" s="197"/>
      <c r="S183" s="197"/>
      <c r="T183" s="198"/>
      <c r="AT183" s="192" t="s">
        <v>183</v>
      </c>
      <c r="AU183" s="192" t="s">
        <v>84</v>
      </c>
      <c r="AV183" s="11" t="s">
        <v>84</v>
      </c>
      <c r="AW183" s="11" t="s">
        <v>39</v>
      </c>
      <c r="AX183" s="11" t="s">
        <v>75</v>
      </c>
      <c r="AY183" s="192" t="s">
        <v>171</v>
      </c>
    </row>
    <row r="184" spans="2:65" s="12" customFormat="1" ht="13.5">
      <c r="B184" s="199"/>
      <c r="D184" s="186" t="s">
        <v>183</v>
      </c>
      <c r="E184" s="200" t="s">
        <v>5</v>
      </c>
      <c r="F184" s="201" t="s">
        <v>533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183</v>
      </c>
      <c r="AU184" s="200" t="s">
        <v>84</v>
      </c>
      <c r="AV184" s="12" t="s">
        <v>24</v>
      </c>
      <c r="AW184" s="12" t="s">
        <v>39</v>
      </c>
      <c r="AX184" s="12" t="s">
        <v>75</v>
      </c>
      <c r="AY184" s="200" t="s">
        <v>171</v>
      </c>
    </row>
    <row r="185" spans="2:65" s="11" customFormat="1" ht="13.5">
      <c r="B185" s="191"/>
      <c r="D185" s="186" t="s">
        <v>183</v>
      </c>
      <c r="E185" s="192" t="s">
        <v>5</v>
      </c>
      <c r="F185" s="193" t="s">
        <v>534</v>
      </c>
      <c r="H185" s="194">
        <v>0.13800000000000001</v>
      </c>
      <c r="I185" s="195"/>
      <c r="L185" s="191"/>
      <c r="M185" s="196"/>
      <c r="N185" s="197"/>
      <c r="O185" s="197"/>
      <c r="P185" s="197"/>
      <c r="Q185" s="197"/>
      <c r="R185" s="197"/>
      <c r="S185" s="197"/>
      <c r="T185" s="198"/>
      <c r="AT185" s="192" t="s">
        <v>183</v>
      </c>
      <c r="AU185" s="192" t="s">
        <v>84</v>
      </c>
      <c r="AV185" s="11" t="s">
        <v>84</v>
      </c>
      <c r="AW185" s="11" t="s">
        <v>39</v>
      </c>
      <c r="AX185" s="11" t="s">
        <v>75</v>
      </c>
      <c r="AY185" s="192" t="s">
        <v>171</v>
      </c>
    </row>
    <row r="186" spans="2:65" s="11" customFormat="1" ht="13.5">
      <c r="B186" s="191"/>
      <c r="D186" s="186" t="s">
        <v>183</v>
      </c>
      <c r="E186" s="192" t="s">
        <v>5</v>
      </c>
      <c r="F186" s="193" t="s">
        <v>1271</v>
      </c>
      <c r="H186" s="194">
        <v>0.23200000000000001</v>
      </c>
      <c r="I186" s="195"/>
      <c r="L186" s="191"/>
      <c r="M186" s="196"/>
      <c r="N186" s="197"/>
      <c r="O186" s="197"/>
      <c r="P186" s="197"/>
      <c r="Q186" s="197"/>
      <c r="R186" s="197"/>
      <c r="S186" s="197"/>
      <c r="T186" s="198"/>
      <c r="AT186" s="192" t="s">
        <v>183</v>
      </c>
      <c r="AU186" s="192" t="s">
        <v>84</v>
      </c>
      <c r="AV186" s="11" t="s">
        <v>84</v>
      </c>
      <c r="AW186" s="11" t="s">
        <v>39</v>
      </c>
      <c r="AX186" s="11" t="s">
        <v>75</v>
      </c>
      <c r="AY186" s="192" t="s">
        <v>171</v>
      </c>
    </row>
    <row r="187" spans="2:65" s="11" customFormat="1" ht="13.5">
      <c r="B187" s="191"/>
      <c r="D187" s="186" t="s">
        <v>183</v>
      </c>
      <c r="E187" s="192" t="s">
        <v>5</v>
      </c>
      <c r="F187" s="193" t="s">
        <v>536</v>
      </c>
      <c r="H187" s="194">
        <v>0.107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183</v>
      </c>
      <c r="AU187" s="192" t="s">
        <v>84</v>
      </c>
      <c r="AV187" s="11" t="s">
        <v>84</v>
      </c>
      <c r="AW187" s="11" t="s">
        <v>39</v>
      </c>
      <c r="AX187" s="11" t="s">
        <v>75</v>
      </c>
      <c r="AY187" s="192" t="s">
        <v>171</v>
      </c>
    </row>
    <row r="188" spans="2:65" s="13" customFormat="1" ht="13.5">
      <c r="B188" s="206"/>
      <c r="D188" s="186" t="s">
        <v>183</v>
      </c>
      <c r="E188" s="207" t="s">
        <v>5</v>
      </c>
      <c r="F188" s="208" t="s">
        <v>249</v>
      </c>
      <c r="H188" s="209">
        <v>5.0720000000000001</v>
      </c>
      <c r="I188" s="210"/>
      <c r="L188" s="206"/>
      <c r="M188" s="211"/>
      <c r="N188" s="212"/>
      <c r="O188" s="212"/>
      <c r="P188" s="212"/>
      <c r="Q188" s="212"/>
      <c r="R188" s="212"/>
      <c r="S188" s="212"/>
      <c r="T188" s="213"/>
      <c r="AT188" s="207" t="s">
        <v>183</v>
      </c>
      <c r="AU188" s="207" t="s">
        <v>84</v>
      </c>
      <c r="AV188" s="13" t="s">
        <v>177</v>
      </c>
      <c r="AW188" s="13" t="s">
        <v>39</v>
      </c>
      <c r="AX188" s="13" t="s">
        <v>24</v>
      </c>
      <c r="AY188" s="207" t="s">
        <v>171</v>
      </c>
    </row>
    <row r="189" spans="2:65" s="10" customFormat="1" ht="29.85" customHeight="1">
      <c r="B189" s="160"/>
      <c r="D189" s="161" t="s">
        <v>74</v>
      </c>
      <c r="E189" s="171" t="s">
        <v>1023</v>
      </c>
      <c r="F189" s="171" t="s">
        <v>1024</v>
      </c>
      <c r="I189" s="163"/>
      <c r="J189" s="172">
        <f>BK189</f>
        <v>0</v>
      </c>
      <c r="L189" s="160"/>
      <c r="M189" s="165"/>
      <c r="N189" s="166"/>
      <c r="O189" s="166"/>
      <c r="P189" s="167">
        <f>SUM(P190:P193)</f>
        <v>0</v>
      </c>
      <c r="Q189" s="166"/>
      <c r="R189" s="167">
        <f>SUM(R190:R193)</f>
        <v>0</v>
      </c>
      <c r="S189" s="166"/>
      <c r="T189" s="168">
        <f>SUM(T190:T193)</f>
        <v>0.38</v>
      </c>
      <c r="AR189" s="161" t="s">
        <v>84</v>
      </c>
      <c r="AT189" s="169" t="s">
        <v>74</v>
      </c>
      <c r="AU189" s="169" t="s">
        <v>24</v>
      </c>
      <c r="AY189" s="161" t="s">
        <v>171</v>
      </c>
      <c r="BK189" s="170">
        <f>SUM(BK190:BK193)</f>
        <v>0</v>
      </c>
    </row>
    <row r="190" spans="2:65" s="1" customFormat="1" ht="16.5" customHeight="1">
      <c r="B190" s="173"/>
      <c r="C190" s="174" t="s">
        <v>308</v>
      </c>
      <c r="D190" s="174" t="s">
        <v>173</v>
      </c>
      <c r="E190" s="175" t="s">
        <v>1025</v>
      </c>
      <c r="F190" s="176" t="s">
        <v>1272</v>
      </c>
      <c r="G190" s="177" t="s">
        <v>1027</v>
      </c>
      <c r="H190" s="178">
        <v>380</v>
      </c>
      <c r="I190" s="179"/>
      <c r="J190" s="180">
        <f>ROUND(I190*H190,2)</f>
        <v>0</v>
      </c>
      <c r="K190" s="176" t="s">
        <v>5</v>
      </c>
      <c r="L190" s="41"/>
      <c r="M190" s="181" t="s">
        <v>5</v>
      </c>
      <c r="N190" s="182" t="s">
        <v>46</v>
      </c>
      <c r="O190" s="42"/>
      <c r="P190" s="183">
        <f>O190*H190</f>
        <v>0</v>
      </c>
      <c r="Q190" s="183">
        <v>0</v>
      </c>
      <c r="R190" s="183">
        <f>Q190*H190</f>
        <v>0</v>
      </c>
      <c r="S190" s="183">
        <v>1E-3</v>
      </c>
      <c r="T190" s="184">
        <f>S190*H190</f>
        <v>0.38</v>
      </c>
      <c r="AR190" s="24" t="s">
        <v>125</v>
      </c>
      <c r="AT190" s="24" t="s">
        <v>173</v>
      </c>
      <c r="AU190" s="24" t="s">
        <v>84</v>
      </c>
      <c r="AY190" s="24" t="s">
        <v>171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24" t="s">
        <v>24</v>
      </c>
      <c r="BK190" s="185">
        <f>ROUND(I190*H190,2)</f>
        <v>0</v>
      </c>
      <c r="BL190" s="24" t="s">
        <v>125</v>
      </c>
      <c r="BM190" s="24" t="s">
        <v>1273</v>
      </c>
    </row>
    <row r="191" spans="2:65" s="1" customFormat="1" ht="13.5">
      <c r="B191" s="41"/>
      <c r="D191" s="186" t="s">
        <v>179</v>
      </c>
      <c r="F191" s="187" t="s">
        <v>1272</v>
      </c>
      <c r="I191" s="188"/>
      <c r="L191" s="41"/>
      <c r="M191" s="189"/>
      <c r="N191" s="42"/>
      <c r="O191" s="42"/>
      <c r="P191" s="42"/>
      <c r="Q191" s="42"/>
      <c r="R191" s="42"/>
      <c r="S191" s="42"/>
      <c r="T191" s="70"/>
      <c r="AT191" s="24" t="s">
        <v>179</v>
      </c>
      <c r="AU191" s="24" t="s">
        <v>84</v>
      </c>
    </row>
    <row r="192" spans="2:65" s="1" customFormat="1" ht="27">
      <c r="B192" s="41"/>
      <c r="D192" s="186" t="s">
        <v>181</v>
      </c>
      <c r="F192" s="190" t="s">
        <v>1246</v>
      </c>
      <c r="I192" s="188"/>
      <c r="L192" s="41"/>
      <c r="M192" s="189"/>
      <c r="N192" s="42"/>
      <c r="O192" s="42"/>
      <c r="P192" s="42"/>
      <c r="Q192" s="42"/>
      <c r="R192" s="42"/>
      <c r="S192" s="42"/>
      <c r="T192" s="70"/>
      <c r="AT192" s="24" t="s">
        <v>181</v>
      </c>
      <c r="AU192" s="24" t="s">
        <v>84</v>
      </c>
    </row>
    <row r="193" spans="2:65" s="11" customFormat="1" ht="13.5">
      <c r="B193" s="191"/>
      <c r="D193" s="186" t="s">
        <v>183</v>
      </c>
      <c r="E193" s="192" t="s">
        <v>5</v>
      </c>
      <c r="F193" s="193" t="s">
        <v>1274</v>
      </c>
      <c r="H193" s="194">
        <v>380</v>
      </c>
      <c r="I193" s="195"/>
      <c r="L193" s="191"/>
      <c r="M193" s="196"/>
      <c r="N193" s="197"/>
      <c r="O193" s="197"/>
      <c r="P193" s="197"/>
      <c r="Q193" s="197"/>
      <c r="R193" s="197"/>
      <c r="S193" s="197"/>
      <c r="T193" s="198"/>
      <c r="AT193" s="192" t="s">
        <v>183</v>
      </c>
      <c r="AU193" s="192" t="s">
        <v>84</v>
      </c>
      <c r="AV193" s="11" t="s">
        <v>84</v>
      </c>
      <c r="AW193" s="11" t="s">
        <v>39</v>
      </c>
      <c r="AX193" s="11" t="s">
        <v>24</v>
      </c>
      <c r="AY193" s="192" t="s">
        <v>171</v>
      </c>
    </row>
    <row r="194" spans="2:65" s="10" customFormat="1" ht="29.85" customHeight="1">
      <c r="B194" s="160"/>
      <c r="D194" s="161" t="s">
        <v>74</v>
      </c>
      <c r="E194" s="171" t="s">
        <v>537</v>
      </c>
      <c r="F194" s="171" t="s">
        <v>538</v>
      </c>
      <c r="I194" s="163"/>
      <c r="J194" s="172">
        <f>BK194</f>
        <v>0</v>
      </c>
      <c r="L194" s="160"/>
      <c r="M194" s="165"/>
      <c r="N194" s="166"/>
      <c r="O194" s="166"/>
      <c r="P194" s="167">
        <f>SUM(P195:P208)</f>
        <v>0</v>
      </c>
      <c r="Q194" s="166"/>
      <c r="R194" s="167">
        <f>SUM(R195:R208)</f>
        <v>5.0786000000000008E-3</v>
      </c>
      <c r="S194" s="166"/>
      <c r="T194" s="168">
        <f>SUM(T195:T208)</f>
        <v>0</v>
      </c>
      <c r="AR194" s="161" t="s">
        <v>84</v>
      </c>
      <c r="AT194" s="169" t="s">
        <v>74</v>
      </c>
      <c r="AU194" s="169" t="s">
        <v>24</v>
      </c>
      <c r="AY194" s="161" t="s">
        <v>171</v>
      </c>
      <c r="BK194" s="170">
        <f>SUM(BK195:BK208)</f>
        <v>0</v>
      </c>
    </row>
    <row r="195" spans="2:65" s="1" customFormat="1" ht="25.5" customHeight="1">
      <c r="B195" s="173"/>
      <c r="C195" s="174" t="s">
        <v>315</v>
      </c>
      <c r="D195" s="174" t="s">
        <v>173</v>
      </c>
      <c r="E195" s="175" t="s">
        <v>539</v>
      </c>
      <c r="F195" s="176" t="s">
        <v>540</v>
      </c>
      <c r="G195" s="177" t="s">
        <v>176</v>
      </c>
      <c r="H195" s="178">
        <v>126.965</v>
      </c>
      <c r="I195" s="179"/>
      <c r="J195" s="180">
        <f>ROUND(I195*H195,2)</f>
        <v>0</v>
      </c>
      <c r="K195" s="176" t="s">
        <v>195</v>
      </c>
      <c r="L195" s="41"/>
      <c r="M195" s="181" t="s">
        <v>5</v>
      </c>
      <c r="N195" s="182" t="s">
        <v>46</v>
      </c>
      <c r="O195" s="42"/>
      <c r="P195" s="183">
        <f>O195*H195</f>
        <v>0</v>
      </c>
      <c r="Q195" s="183">
        <v>4.0000000000000003E-5</v>
      </c>
      <c r="R195" s="183">
        <f>Q195*H195</f>
        <v>5.0786000000000008E-3</v>
      </c>
      <c r="S195" s="183">
        <v>0</v>
      </c>
      <c r="T195" s="184">
        <f>S195*H195</f>
        <v>0</v>
      </c>
      <c r="AR195" s="24" t="s">
        <v>125</v>
      </c>
      <c r="AT195" s="24" t="s">
        <v>173</v>
      </c>
      <c r="AU195" s="24" t="s">
        <v>84</v>
      </c>
      <c r="AY195" s="24" t="s">
        <v>171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24" t="s">
        <v>24</v>
      </c>
      <c r="BK195" s="185">
        <f>ROUND(I195*H195,2)</f>
        <v>0</v>
      </c>
      <c r="BL195" s="24" t="s">
        <v>125</v>
      </c>
      <c r="BM195" s="24" t="s">
        <v>1275</v>
      </c>
    </row>
    <row r="196" spans="2:65" s="1" customFormat="1" ht="27">
      <c r="B196" s="41"/>
      <c r="D196" s="186" t="s">
        <v>179</v>
      </c>
      <c r="F196" s="187" t="s">
        <v>542</v>
      </c>
      <c r="I196" s="188"/>
      <c r="L196" s="41"/>
      <c r="M196" s="189"/>
      <c r="N196" s="42"/>
      <c r="O196" s="42"/>
      <c r="P196" s="42"/>
      <c r="Q196" s="42"/>
      <c r="R196" s="42"/>
      <c r="S196" s="42"/>
      <c r="T196" s="70"/>
      <c r="AT196" s="24" t="s">
        <v>179</v>
      </c>
      <c r="AU196" s="24" t="s">
        <v>84</v>
      </c>
    </row>
    <row r="197" spans="2:65" s="1" customFormat="1" ht="27">
      <c r="B197" s="41"/>
      <c r="D197" s="186" t="s">
        <v>181</v>
      </c>
      <c r="F197" s="190" t="s">
        <v>1246</v>
      </c>
      <c r="I197" s="188"/>
      <c r="L197" s="41"/>
      <c r="M197" s="189"/>
      <c r="N197" s="42"/>
      <c r="O197" s="42"/>
      <c r="P197" s="42"/>
      <c r="Q197" s="42"/>
      <c r="R197" s="42"/>
      <c r="S197" s="42"/>
      <c r="T197" s="70"/>
      <c r="AT197" s="24" t="s">
        <v>181</v>
      </c>
      <c r="AU197" s="24" t="s">
        <v>84</v>
      </c>
    </row>
    <row r="198" spans="2:65" s="11" customFormat="1" ht="13.5">
      <c r="B198" s="191"/>
      <c r="D198" s="186" t="s">
        <v>183</v>
      </c>
      <c r="E198" s="192" t="s">
        <v>5</v>
      </c>
      <c r="F198" s="193" t="s">
        <v>543</v>
      </c>
      <c r="H198" s="194">
        <v>31.651</v>
      </c>
      <c r="I198" s="195"/>
      <c r="L198" s="191"/>
      <c r="M198" s="196"/>
      <c r="N198" s="197"/>
      <c r="O198" s="197"/>
      <c r="P198" s="197"/>
      <c r="Q198" s="197"/>
      <c r="R198" s="197"/>
      <c r="S198" s="197"/>
      <c r="T198" s="198"/>
      <c r="AT198" s="192" t="s">
        <v>183</v>
      </c>
      <c r="AU198" s="192" t="s">
        <v>84</v>
      </c>
      <c r="AV198" s="11" t="s">
        <v>84</v>
      </c>
      <c r="AW198" s="11" t="s">
        <v>39</v>
      </c>
      <c r="AX198" s="11" t="s">
        <v>75</v>
      </c>
      <c r="AY198" s="192" t="s">
        <v>171</v>
      </c>
    </row>
    <row r="199" spans="2:65" s="11" customFormat="1" ht="13.5">
      <c r="B199" s="191"/>
      <c r="D199" s="186" t="s">
        <v>183</v>
      </c>
      <c r="E199" s="192" t="s">
        <v>5</v>
      </c>
      <c r="F199" s="193" t="s">
        <v>544</v>
      </c>
      <c r="H199" s="194">
        <v>38.685000000000002</v>
      </c>
      <c r="I199" s="195"/>
      <c r="L199" s="191"/>
      <c r="M199" s="196"/>
      <c r="N199" s="197"/>
      <c r="O199" s="197"/>
      <c r="P199" s="197"/>
      <c r="Q199" s="197"/>
      <c r="R199" s="197"/>
      <c r="S199" s="197"/>
      <c r="T199" s="198"/>
      <c r="AT199" s="192" t="s">
        <v>183</v>
      </c>
      <c r="AU199" s="192" t="s">
        <v>84</v>
      </c>
      <c r="AV199" s="11" t="s">
        <v>84</v>
      </c>
      <c r="AW199" s="11" t="s">
        <v>39</v>
      </c>
      <c r="AX199" s="11" t="s">
        <v>75</v>
      </c>
      <c r="AY199" s="192" t="s">
        <v>171</v>
      </c>
    </row>
    <row r="200" spans="2:65" s="11" customFormat="1" ht="13.5">
      <c r="B200" s="191"/>
      <c r="D200" s="186" t="s">
        <v>183</v>
      </c>
      <c r="E200" s="192" t="s">
        <v>5</v>
      </c>
      <c r="F200" s="193" t="s">
        <v>545</v>
      </c>
      <c r="H200" s="194">
        <v>11.957000000000001</v>
      </c>
      <c r="I200" s="195"/>
      <c r="L200" s="191"/>
      <c r="M200" s="196"/>
      <c r="N200" s="197"/>
      <c r="O200" s="197"/>
      <c r="P200" s="197"/>
      <c r="Q200" s="197"/>
      <c r="R200" s="197"/>
      <c r="S200" s="197"/>
      <c r="T200" s="198"/>
      <c r="AT200" s="192" t="s">
        <v>183</v>
      </c>
      <c r="AU200" s="192" t="s">
        <v>84</v>
      </c>
      <c r="AV200" s="11" t="s">
        <v>84</v>
      </c>
      <c r="AW200" s="11" t="s">
        <v>39</v>
      </c>
      <c r="AX200" s="11" t="s">
        <v>75</v>
      </c>
      <c r="AY200" s="192" t="s">
        <v>171</v>
      </c>
    </row>
    <row r="201" spans="2:65" s="11" customFormat="1" ht="13.5">
      <c r="B201" s="191"/>
      <c r="D201" s="186" t="s">
        <v>183</v>
      </c>
      <c r="E201" s="192" t="s">
        <v>5</v>
      </c>
      <c r="F201" s="193" t="s">
        <v>546</v>
      </c>
      <c r="H201" s="194">
        <v>1.9339999999999999</v>
      </c>
      <c r="I201" s="195"/>
      <c r="L201" s="191"/>
      <c r="M201" s="196"/>
      <c r="N201" s="197"/>
      <c r="O201" s="197"/>
      <c r="P201" s="197"/>
      <c r="Q201" s="197"/>
      <c r="R201" s="197"/>
      <c r="S201" s="197"/>
      <c r="T201" s="198"/>
      <c r="AT201" s="192" t="s">
        <v>183</v>
      </c>
      <c r="AU201" s="192" t="s">
        <v>84</v>
      </c>
      <c r="AV201" s="11" t="s">
        <v>84</v>
      </c>
      <c r="AW201" s="11" t="s">
        <v>39</v>
      </c>
      <c r="AX201" s="11" t="s">
        <v>75</v>
      </c>
      <c r="AY201" s="192" t="s">
        <v>171</v>
      </c>
    </row>
    <row r="202" spans="2:65" s="11" customFormat="1" ht="13.5">
      <c r="B202" s="191"/>
      <c r="D202" s="186" t="s">
        <v>183</v>
      </c>
      <c r="E202" s="192" t="s">
        <v>5</v>
      </c>
      <c r="F202" s="193" t="s">
        <v>547</v>
      </c>
      <c r="H202" s="194">
        <v>5.5259999999999998</v>
      </c>
      <c r="I202" s="195"/>
      <c r="L202" s="191"/>
      <c r="M202" s="196"/>
      <c r="N202" s="197"/>
      <c r="O202" s="197"/>
      <c r="P202" s="197"/>
      <c r="Q202" s="197"/>
      <c r="R202" s="197"/>
      <c r="S202" s="197"/>
      <c r="T202" s="198"/>
      <c r="AT202" s="192" t="s">
        <v>183</v>
      </c>
      <c r="AU202" s="192" t="s">
        <v>84</v>
      </c>
      <c r="AV202" s="11" t="s">
        <v>84</v>
      </c>
      <c r="AW202" s="11" t="s">
        <v>39</v>
      </c>
      <c r="AX202" s="11" t="s">
        <v>75</v>
      </c>
      <c r="AY202" s="192" t="s">
        <v>171</v>
      </c>
    </row>
    <row r="203" spans="2:65" s="11" customFormat="1" ht="13.5">
      <c r="B203" s="191"/>
      <c r="D203" s="186" t="s">
        <v>183</v>
      </c>
      <c r="E203" s="192" t="s">
        <v>5</v>
      </c>
      <c r="F203" s="193" t="s">
        <v>548</v>
      </c>
      <c r="H203" s="194">
        <v>9.2940000000000005</v>
      </c>
      <c r="I203" s="195"/>
      <c r="L203" s="191"/>
      <c r="M203" s="196"/>
      <c r="N203" s="197"/>
      <c r="O203" s="197"/>
      <c r="P203" s="197"/>
      <c r="Q203" s="197"/>
      <c r="R203" s="197"/>
      <c r="S203" s="197"/>
      <c r="T203" s="198"/>
      <c r="AT203" s="192" t="s">
        <v>183</v>
      </c>
      <c r="AU203" s="192" t="s">
        <v>84</v>
      </c>
      <c r="AV203" s="11" t="s">
        <v>84</v>
      </c>
      <c r="AW203" s="11" t="s">
        <v>39</v>
      </c>
      <c r="AX203" s="11" t="s">
        <v>75</v>
      </c>
      <c r="AY203" s="192" t="s">
        <v>171</v>
      </c>
    </row>
    <row r="204" spans="2:65" s="11" customFormat="1" ht="13.5">
      <c r="B204" s="191"/>
      <c r="D204" s="186" t="s">
        <v>183</v>
      </c>
      <c r="E204" s="192" t="s">
        <v>5</v>
      </c>
      <c r="F204" s="193" t="s">
        <v>549</v>
      </c>
      <c r="H204" s="194">
        <v>4.2699999999999996</v>
      </c>
      <c r="I204" s="195"/>
      <c r="L204" s="191"/>
      <c r="M204" s="196"/>
      <c r="N204" s="197"/>
      <c r="O204" s="197"/>
      <c r="P204" s="197"/>
      <c r="Q204" s="197"/>
      <c r="R204" s="197"/>
      <c r="S204" s="197"/>
      <c r="T204" s="198"/>
      <c r="AT204" s="192" t="s">
        <v>183</v>
      </c>
      <c r="AU204" s="192" t="s">
        <v>84</v>
      </c>
      <c r="AV204" s="11" t="s">
        <v>84</v>
      </c>
      <c r="AW204" s="11" t="s">
        <v>39</v>
      </c>
      <c r="AX204" s="11" t="s">
        <v>75</v>
      </c>
      <c r="AY204" s="192" t="s">
        <v>171</v>
      </c>
    </row>
    <row r="205" spans="2:65" s="11" customFormat="1" ht="13.5">
      <c r="B205" s="191"/>
      <c r="D205" s="186" t="s">
        <v>183</v>
      </c>
      <c r="E205" s="192" t="s">
        <v>5</v>
      </c>
      <c r="F205" s="193" t="s">
        <v>550</v>
      </c>
      <c r="H205" s="194">
        <v>16.992000000000001</v>
      </c>
      <c r="I205" s="195"/>
      <c r="L205" s="191"/>
      <c r="M205" s="196"/>
      <c r="N205" s="197"/>
      <c r="O205" s="197"/>
      <c r="P205" s="197"/>
      <c r="Q205" s="197"/>
      <c r="R205" s="197"/>
      <c r="S205" s="197"/>
      <c r="T205" s="198"/>
      <c r="AT205" s="192" t="s">
        <v>183</v>
      </c>
      <c r="AU205" s="192" t="s">
        <v>84</v>
      </c>
      <c r="AV205" s="11" t="s">
        <v>84</v>
      </c>
      <c r="AW205" s="11" t="s">
        <v>39</v>
      </c>
      <c r="AX205" s="11" t="s">
        <v>75</v>
      </c>
      <c r="AY205" s="192" t="s">
        <v>171</v>
      </c>
    </row>
    <row r="206" spans="2:65" s="11" customFormat="1" ht="13.5">
      <c r="B206" s="191"/>
      <c r="D206" s="186" t="s">
        <v>183</v>
      </c>
      <c r="E206" s="192" t="s">
        <v>5</v>
      </c>
      <c r="F206" s="193" t="s">
        <v>551</v>
      </c>
      <c r="H206" s="194">
        <v>3.1360000000000001</v>
      </c>
      <c r="I206" s="195"/>
      <c r="L206" s="191"/>
      <c r="M206" s="196"/>
      <c r="N206" s="197"/>
      <c r="O206" s="197"/>
      <c r="P206" s="197"/>
      <c r="Q206" s="197"/>
      <c r="R206" s="197"/>
      <c r="S206" s="197"/>
      <c r="T206" s="198"/>
      <c r="AT206" s="192" t="s">
        <v>183</v>
      </c>
      <c r="AU206" s="192" t="s">
        <v>84</v>
      </c>
      <c r="AV206" s="11" t="s">
        <v>84</v>
      </c>
      <c r="AW206" s="11" t="s">
        <v>39</v>
      </c>
      <c r="AX206" s="11" t="s">
        <v>75</v>
      </c>
      <c r="AY206" s="192" t="s">
        <v>171</v>
      </c>
    </row>
    <row r="207" spans="2:65" s="11" customFormat="1" ht="13.5">
      <c r="B207" s="191"/>
      <c r="D207" s="186" t="s">
        <v>183</v>
      </c>
      <c r="E207" s="192" t="s">
        <v>5</v>
      </c>
      <c r="F207" s="193" t="s">
        <v>552</v>
      </c>
      <c r="H207" s="194">
        <v>3.52</v>
      </c>
      <c r="I207" s="195"/>
      <c r="L207" s="191"/>
      <c r="M207" s="196"/>
      <c r="N207" s="197"/>
      <c r="O207" s="197"/>
      <c r="P207" s="197"/>
      <c r="Q207" s="197"/>
      <c r="R207" s="197"/>
      <c r="S207" s="197"/>
      <c r="T207" s="198"/>
      <c r="AT207" s="192" t="s">
        <v>183</v>
      </c>
      <c r="AU207" s="192" t="s">
        <v>84</v>
      </c>
      <c r="AV207" s="11" t="s">
        <v>84</v>
      </c>
      <c r="AW207" s="11" t="s">
        <v>39</v>
      </c>
      <c r="AX207" s="11" t="s">
        <v>75</v>
      </c>
      <c r="AY207" s="192" t="s">
        <v>171</v>
      </c>
    </row>
    <row r="208" spans="2:65" s="13" customFormat="1" ht="13.5">
      <c r="B208" s="206"/>
      <c r="D208" s="186" t="s">
        <v>183</v>
      </c>
      <c r="E208" s="207" t="s">
        <v>5</v>
      </c>
      <c r="F208" s="208" t="s">
        <v>249</v>
      </c>
      <c r="H208" s="209">
        <v>126.965</v>
      </c>
      <c r="I208" s="210"/>
      <c r="L208" s="206"/>
      <c r="M208" s="227"/>
      <c r="N208" s="228"/>
      <c r="O208" s="228"/>
      <c r="P208" s="228"/>
      <c r="Q208" s="228"/>
      <c r="R208" s="228"/>
      <c r="S208" s="228"/>
      <c r="T208" s="229"/>
      <c r="AT208" s="207" t="s">
        <v>183</v>
      </c>
      <c r="AU208" s="207" t="s">
        <v>84</v>
      </c>
      <c r="AV208" s="13" t="s">
        <v>177</v>
      </c>
      <c r="AW208" s="13" t="s">
        <v>39</v>
      </c>
      <c r="AX208" s="13" t="s">
        <v>24</v>
      </c>
      <c r="AY208" s="207" t="s">
        <v>171</v>
      </c>
    </row>
    <row r="209" spans="2:12" s="1" customFormat="1" ht="6.95" customHeight="1">
      <c r="B209" s="56"/>
      <c r="C209" s="57"/>
      <c r="D209" s="57"/>
      <c r="E209" s="57"/>
      <c r="F209" s="57"/>
      <c r="G209" s="57"/>
      <c r="H209" s="57"/>
      <c r="I209" s="127"/>
      <c r="J209" s="57"/>
      <c r="K209" s="57"/>
      <c r="L209" s="41"/>
    </row>
  </sheetData>
  <autoFilter ref="C88:K208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116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1276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ROUND(J80,2)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ROUND(SUM(BE80:BE145), 2)</f>
        <v>0</v>
      </c>
      <c r="G30" s="42"/>
      <c r="H30" s="42"/>
      <c r="I30" s="119">
        <v>0.21</v>
      </c>
      <c r="J30" s="118">
        <f>ROUND(ROUND((SUM(BE80:BE145)),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ROUND(SUM(BF80:BF145), 2)</f>
        <v>0</v>
      </c>
      <c r="G31" s="42"/>
      <c r="H31" s="42"/>
      <c r="I31" s="119">
        <v>0.15</v>
      </c>
      <c r="J31" s="118">
        <f>ROUND(ROUND((SUM(BF80:BF145)),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ROUND(SUM(BG80:BG145),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ROUND(SUM(BH80:BH145),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ROUND(SUM(BI80:BI145),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12 - SO 302 Tůň č.1 km 1,799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J80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J81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J82</f>
        <v>0</v>
      </c>
      <c r="K58" s="148"/>
    </row>
    <row r="59" spans="2:47" s="8" customFormat="1" ht="19.899999999999999" customHeight="1">
      <c r="B59" s="142"/>
      <c r="C59" s="143"/>
      <c r="D59" s="144" t="s">
        <v>151</v>
      </c>
      <c r="E59" s="145"/>
      <c r="F59" s="145"/>
      <c r="G59" s="145"/>
      <c r="H59" s="145"/>
      <c r="I59" s="146"/>
      <c r="J59" s="147">
        <f>J134</f>
        <v>0</v>
      </c>
      <c r="K59" s="148"/>
    </row>
    <row r="60" spans="2:47" s="8" customFormat="1" ht="19.899999999999999" customHeight="1">
      <c r="B60" s="142"/>
      <c r="C60" s="143"/>
      <c r="D60" s="144" t="s">
        <v>154</v>
      </c>
      <c r="E60" s="145"/>
      <c r="F60" s="145"/>
      <c r="G60" s="145"/>
      <c r="H60" s="145"/>
      <c r="I60" s="146"/>
      <c r="J60" s="147">
        <f>J143</f>
        <v>0</v>
      </c>
      <c r="K60" s="148"/>
    </row>
    <row r="61" spans="2:47" s="1" customFormat="1" ht="21.75" customHeight="1">
      <c r="B61" s="41"/>
      <c r="C61" s="42"/>
      <c r="D61" s="42"/>
      <c r="E61" s="42"/>
      <c r="F61" s="42"/>
      <c r="G61" s="42"/>
      <c r="H61" s="42"/>
      <c r="I61" s="106"/>
      <c r="J61" s="42"/>
      <c r="K61" s="45"/>
    </row>
    <row r="62" spans="2:47" s="1" customFormat="1" ht="6.95" customHeight="1">
      <c r="B62" s="56"/>
      <c r="C62" s="57"/>
      <c r="D62" s="57"/>
      <c r="E62" s="57"/>
      <c r="F62" s="57"/>
      <c r="G62" s="57"/>
      <c r="H62" s="57"/>
      <c r="I62" s="127"/>
      <c r="J62" s="57"/>
      <c r="K62" s="58"/>
    </row>
    <row r="66" spans="2:63" s="1" customFormat="1" ht="6.95" customHeight="1">
      <c r="B66" s="59"/>
      <c r="C66" s="60"/>
      <c r="D66" s="60"/>
      <c r="E66" s="60"/>
      <c r="F66" s="60"/>
      <c r="G66" s="60"/>
      <c r="H66" s="60"/>
      <c r="I66" s="128"/>
      <c r="J66" s="60"/>
      <c r="K66" s="60"/>
      <c r="L66" s="41"/>
    </row>
    <row r="67" spans="2:63" s="1" customFormat="1" ht="36.950000000000003" customHeight="1">
      <c r="B67" s="41"/>
      <c r="C67" s="61" t="s">
        <v>155</v>
      </c>
      <c r="L67" s="41"/>
    </row>
    <row r="68" spans="2:63" s="1" customFormat="1" ht="6.95" customHeight="1">
      <c r="B68" s="41"/>
      <c r="L68" s="41"/>
    </row>
    <row r="69" spans="2:63" s="1" customFormat="1" ht="14.45" customHeight="1">
      <c r="B69" s="41"/>
      <c r="C69" s="63" t="s">
        <v>19</v>
      </c>
      <c r="L69" s="41"/>
    </row>
    <row r="70" spans="2:63" s="1" customFormat="1" ht="16.5" customHeight="1">
      <c r="B70" s="41"/>
      <c r="E70" s="363" t="str">
        <f>E7</f>
        <v>Revitalizace Mlýnského náhonu Proskovice</v>
      </c>
      <c r="F70" s="364"/>
      <c r="G70" s="364"/>
      <c r="H70" s="364"/>
      <c r="L70" s="41"/>
    </row>
    <row r="71" spans="2:63" s="1" customFormat="1" ht="14.45" customHeight="1">
      <c r="B71" s="41"/>
      <c r="C71" s="63" t="s">
        <v>141</v>
      </c>
      <c r="L71" s="41"/>
    </row>
    <row r="72" spans="2:63" s="1" customFormat="1" ht="17.25" customHeight="1">
      <c r="B72" s="41"/>
      <c r="E72" s="339" t="str">
        <f>E9</f>
        <v>12 - SO 302 Tůň č.1 km 1,799</v>
      </c>
      <c r="F72" s="365"/>
      <c r="G72" s="365"/>
      <c r="H72" s="365"/>
      <c r="L72" s="41"/>
    </row>
    <row r="73" spans="2:63" s="1" customFormat="1" ht="6.95" customHeight="1">
      <c r="B73" s="41"/>
      <c r="L73" s="41"/>
    </row>
    <row r="74" spans="2:63" s="1" customFormat="1" ht="18" customHeight="1">
      <c r="B74" s="41"/>
      <c r="C74" s="63" t="s">
        <v>25</v>
      </c>
      <c r="F74" s="149" t="str">
        <f>F12</f>
        <v xml:space="preserve"> </v>
      </c>
      <c r="I74" s="150" t="s">
        <v>27</v>
      </c>
      <c r="J74" s="67" t="str">
        <f>IF(J12="","",J12)</f>
        <v>12. 11. 2015</v>
      </c>
      <c r="L74" s="41"/>
    </row>
    <row r="75" spans="2:63" s="1" customFormat="1" ht="6.95" customHeight="1">
      <c r="B75" s="41"/>
      <c r="L75" s="41"/>
    </row>
    <row r="76" spans="2:63" s="1" customFormat="1">
      <c r="B76" s="41"/>
      <c r="C76" s="63" t="s">
        <v>31</v>
      </c>
      <c r="F76" s="149" t="str">
        <f>E15</f>
        <v>Statutární mšsto Ostrava, MO Proskovice</v>
      </c>
      <c r="I76" s="150" t="s">
        <v>37</v>
      </c>
      <c r="J76" s="149" t="str">
        <f>E21</f>
        <v>Sweco Hydroprojekt a.s., OZ Ostrava</v>
      </c>
      <c r="L76" s="41"/>
    </row>
    <row r="77" spans="2:63" s="1" customFormat="1" ht="14.45" customHeight="1">
      <c r="B77" s="41"/>
      <c r="C77" s="63" t="s">
        <v>35</v>
      </c>
      <c r="F77" s="149" t="str">
        <f>IF(E18="","",E18)</f>
        <v/>
      </c>
      <c r="L77" s="41"/>
    </row>
    <row r="78" spans="2:63" s="1" customFormat="1" ht="10.35" customHeight="1">
      <c r="B78" s="41"/>
      <c r="L78" s="41"/>
    </row>
    <row r="79" spans="2:63" s="9" customFormat="1" ht="29.25" customHeight="1">
      <c r="B79" s="151"/>
      <c r="C79" s="152" t="s">
        <v>156</v>
      </c>
      <c r="D79" s="153" t="s">
        <v>60</v>
      </c>
      <c r="E79" s="153" t="s">
        <v>56</v>
      </c>
      <c r="F79" s="153" t="s">
        <v>157</v>
      </c>
      <c r="G79" s="153" t="s">
        <v>158</v>
      </c>
      <c r="H79" s="153" t="s">
        <v>159</v>
      </c>
      <c r="I79" s="154" t="s">
        <v>160</v>
      </c>
      <c r="J79" s="153" t="s">
        <v>145</v>
      </c>
      <c r="K79" s="155" t="s">
        <v>161</v>
      </c>
      <c r="L79" s="151"/>
      <c r="M79" s="73" t="s">
        <v>162</v>
      </c>
      <c r="N79" s="74" t="s">
        <v>45</v>
      </c>
      <c r="O79" s="74" t="s">
        <v>163</v>
      </c>
      <c r="P79" s="74" t="s">
        <v>164</v>
      </c>
      <c r="Q79" s="74" t="s">
        <v>165</v>
      </c>
      <c r="R79" s="74" t="s">
        <v>166</v>
      </c>
      <c r="S79" s="74" t="s">
        <v>167</v>
      </c>
      <c r="T79" s="75" t="s">
        <v>168</v>
      </c>
    </row>
    <row r="80" spans="2:63" s="1" customFormat="1" ht="29.25" customHeight="1">
      <c r="B80" s="41"/>
      <c r="C80" s="77" t="s">
        <v>146</v>
      </c>
      <c r="J80" s="156">
        <f>BK80</f>
        <v>0</v>
      </c>
      <c r="L80" s="41"/>
      <c r="M80" s="76"/>
      <c r="N80" s="68"/>
      <c r="O80" s="68"/>
      <c r="P80" s="157">
        <f>P81</f>
        <v>0</v>
      </c>
      <c r="Q80" s="68"/>
      <c r="R80" s="157">
        <f>R81</f>
        <v>12.205873200000001</v>
      </c>
      <c r="S80" s="68"/>
      <c r="T80" s="158">
        <f>T81</f>
        <v>0</v>
      </c>
      <c r="AT80" s="24" t="s">
        <v>74</v>
      </c>
      <c r="AU80" s="24" t="s">
        <v>147</v>
      </c>
      <c r="BK80" s="159">
        <f>BK81</f>
        <v>0</v>
      </c>
    </row>
    <row r="81" spans="2:65" s="10" customFormat="1" ht="37.35" customHeight="1">
      <c r="B81" s="160"/>
      <c r="D81" s="161" t="s">
        <v>74</v>
      </c>
      <c r="E81" s="162" t="s">
        <v>169</v>
      </c>
      <c r="F81" s="162" t="s">
        <v>170</v>
      </c>
      <c r="I81" s="163"/>
      <c r="J81" s="164">
        <f>BK81</f>
        <v>0</v>
      </c>
      <c r="L81" s="160"/>
      <c r="M81" s="165"/>
      <c r="N81" s="166"/>
      <c r="O81" s="166"/>
      <c r="P81" s="167">
        <f>P82+P134+P143</f>
        <v>0</v>
      </c>
      <c r="Q81" s="166"/>
      <c r="R81" s="167">
        <f>R82+R134+R143</f>
        <v>12.205873200000001</v>
      </c>
      <c r="S81" s="166"/>
      <c r="T81" s="168">
        <f>T82+T134+T143</f>
        <v>0</v>
      </c>
      <c r="AR81" s="161" t="s">
        <v>24</v>
      </c>
      <c r="AT81" s="169" t="s">
        <v>74</v>
      </c>
      <c r="AU81" s="169" t="s">
        <v>75</v>
      </c>
      <c r="AY81" s="161" t="s">
        <v>171</v>
      </c>
      <c r="BK81" s="170">
        <f>BK82+BK134+BK143</f>
        <v>0</v>
      </c>
    </row>
    <row r="82" spans="2:65" s="10" customFormat="1" ht="19.899999999999999" customHeight="1">
      <c r="B82" s="160"/>
      <c r="D82" s="161" t="s">
        <v>74</v>
      </c>
      <c r="E82" s="171" t="s">
        <v>24</v>
      </c>
      <c r="F82" s="171" t="s">
        <v>172</v>
      </c>
      <c r="I82" s="163"/>
      <c r="J82" s="172">
        <f>BK82</f>
        <v>0</v>
      </c>
      <c r="L82" s="160"/>
      <c r="M82" s="165"/>
      <c r="N82" s="166"/>
      <c r="O82" s="166"/>
      <c r="P82" s="167">
        <f>SUM(P83:P133)</f>
        <v>0</v>
      </c>
      <c r="Q82" s="166"/>
      <c r="R82" s="167">
        <f>SUM(R83:R133)</f>
        <v>7.5000000000000002E-4</v>
      </c>
      <c r="S82" s="166"/>
      <c r="T82" s="168">
        <f>SUM(T83:T133)</f>
        <v>0</v>
      </c>
      <c r="AR82" s="161" t="s">
        <v>24</v>
      </c>
      <c r="AT82" s="169" t="s">
        <v>74</v>
      </c>
      <c r="AU82" s="169" t="s">
        <v>24</v>
      </c>
      <c r="AY82" s="161" t="s">
        <v>171</v>
      </c>
      <c r="BK82" s="170">
        <f>SUM(BK83:BK133)</f>
        <v>0</v>
      </c>
    </row>
    <row r="83" spans="2:65" s="1" customFormat="1" ht="25.5" customHeight="1">
      <c r="B83" s="173"/>
      <c r="C83" s="174" t="s">
        <v>24</v>
      </c>
      <c r="D83" s="174" t="s">
        <v>173</v>
      </c>
      <c r="E83" s="175" t="s">
        <v>174</v>
      </c>
      <c r="F83" s="176" t="s">
        <v>175</v>
      </c>
      <c r="G83" s="177" t="s">
        <v>176</v>
      </c>
      <c r="H83" s="178">
        <v>35</v>
      </c>
      <c r="I83" s="179"/>
      <c r="J83" s="180">
        <f>ROUND(I83*H83,2)</f>
        <v>0</v>
      </c>
      <c r="K83" s="176" t="s">
        <v>5</v>
      </c>
      <c r="L83" s="41"/>
      <c r="M83" s="181" t="s">
        <v>5</v>
      </c>
      <c r="N83" s="182" t="s">
        <v>46</v>
      </c>
      <c r="O83" s="42"/>
      <c r="P83" s="183">
        <f>O83*H83</f>
        <v>0</v>
      </c>
      <c r="Q83" s="183">
        <v>0</v>
      </c>
      <c r="R83" s="183">
        <f>Q83*H83</f>
        <v>0</v>
      </c>
      <c r="S83" s="183">
        <v>0</v>
      </c>
      <c r="T83" s="184">
        <f>S83*H83</f>
        <v>0</v>
      </c>
      <c r="AR83" s="24" t="s">
        <v>177</v>
      </c>
      <c r="AT83" s="24" t="s">
        <v>173</v>
      </c>
      <c r="AU83" s="24" t="s">
        <v>84</v>
      </c>
      <c r="AY83" s="24" t="s">
        <v>171</v>
      </c>
      <c r="BE83" s="185">
        <f>IF(N83="základní",J83,0)</f>
        <v>0</v>
      </c>
      <c r="BF83" s="185">
        <f>IF(N83="snížená",J83,0)</f>
        <v>0</v>
      </c>
      <c r="BG83" s="185">
        <f>IF(N83="zákl. přenesená",J83,0)</f>
        <v>0</v>
      </c>
      <c r="BH83" s="185">
        <f>IF(N83="sníž. přenesená",J83,0)</f>
        <v>0</v>
      </c>
      <c r="BI83" s="185">
        <f>IF(N83="nulová",J83,0)</f>
        <v>0</v>
      </c>
      <c r="BJ83" s="24" t="s">
        <v>24</v>
      </c>
      <c r="BK83" s="185">
        <f>ROUND(I83*H83,2)</f>
        <v>0</v>
      </c>
      <c r="BL83" s="24" t="s">
        <v>177</v>
      </c>
      <c r="BM83" s="24" t="s">
        <v>1277</v>
      </c>
    </row>
    <row r="84" spans="2:65" s="1" customFormat="1" ht="27">
      <c r="B84" s="41"/>
      <c r="D84" s="186" t="s">
        <v>179</v>
      </c>
      <c r="F84" s="187" t="s">
        <v>180</v>
      </c>
      <c r="I84" s="188"/>
      <c r="L84" s="41"/>
      <c r="M84" s="189"/>
      <c r="N84" s="42"/>
      <c r="O84" s="42"/>
      <c r="P84" s="42"/>
      <c r="Q84" s="42"/>
      <c r="R84" s="42"/>
      <c r="S84" s="42"/>
      <c r="T84" s="70"/>
      <c r="AT84" s="24" t="s">
        <v>179</v>
      </c>
      <c r="AU84" s="24" t="s">
        <v>84</v>
      </c>
    </row>
    <row r="85" spans="2:65" s="1" customFormat="1" ht="27">
      <c r="B85" s="41"/>
      <c r="D85" s="186" t="s">
        <v>181</v>
      </c>
      <c r="F85" s="190" t="s">
        <v>1278</v>
      </c>
      <c r="I85" s="188"/>
      <c r="L85" s="41"/>
      <c r="M85" s="189"/>
      <c r="N85" s="42"/>
      <c r="O85" s="42"/>
      <c r="P85" s="42"/>
      <c r="Q85" s="42"/>
      <c r="R85" s="42"/>
      <c r="S85" s="42"/>
      <c r="T85" s="70"/>
      <c r="AT85" s="24" t="s">
        <v>181</v>
      </c>
      <c r="AU85" s="24" t="s">
        <v>84</v>
      </c>
    </row>
    <row r="86" spans="2:65" s="11" customFormat="1" ht="13.5">
      <c r="B86" s="191"/>
      <c r="D86" s="186" t="s">
        <v>183</v>
      </c>
      <c r="E86" s="192" t="s">
        <v>5</v>
      </c>
      <c r="F86" s="193" t="s">
        <v>376</v>
      </c>
      <c r="H86" s="194">
        <v>35</v>
      </c>
      <c r="I86" s="195"/>
      <c r="L86" s="191"/>
      <c r="M86" s="196"/>
      <c r="N86" s="197"/>
      <c r="O86" s="197"/>
      <c r="P86" s="197"/>
      <c r="Q86" s="197"/>
      <c r="R86" s="197"/>
      <c r="S86" s="197"/>
      <c r="T86" s="198"/>
      <c r="AT86" s="192" t="s">
        <v>183</v>
      </c>
      <c r="AU86" s="192" t="s">
        <v>84</v>
      </c>
      <c r="AV86" s="11" t="s">
        <v>84</v>
      </c>
      <c r="AW86" s="11" t="s">
        <v>39</v>
      </c>
      <c r="AX86" s="11" t="s">
        <v>24</v>
      </c>
      <c r="AY86" s="192" t="s">
        <v>171</v>
      </c>
    </row>
    <row r="87" spans="2:65" s="1" customFormat="1" ht="16.5" customHeight="1">
      <c r="B87" s="173"/>
      <c r="C87" s="174" t="s">
        <v>84</v>
      </c>
      <c r="D87" s="174" t="s">
        <v>173</v>
      </c>
      <c r="E87" s="175" t="s">
        <v>185</v>
      </c>
      <c r="F87" s="176" t="s">
        <v>186</v>
      </c>
      <c r="G87" s="177" t="s">
        <v>187</v>
      </c>
      <c r="H87" s="178">
        <v>5</v>
      </c>
      <c r="I87" s="179"/>
      <c r="J87" s="180">
        <f>ROUND(I87*H87,2)</f>
        <v>0</v>
      </c>
      <c r="K87" s="176" t="s">
        <v>5</v>
      </c>
      <c r="L87" s="41"/>
      <c r="M87" s="181" t="s">
        <v>5</v>
      </c>
      <c r="N87" s="182" t="s">
        <v>46</v>
      </c>
      <c r="O87" s="42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24" t="s">
        <v>177</v>
      </c>
      <c r="AT87" s="24" t="s">
        <v>173</v>
      </c>
      <c r="AU87" s="24" t="s">
        <v>84</v>
      </c>
      <c r="AY87" s="24" t="s">
        <v>171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4" t="s">
        <v>24</v>
      </c>
      <c r="BK87" s="185">
        <f>ROUND(I87*H87,2)</f>
        <v>0</v>
      </c>
      <c r="BL87" s="24" t="s">
        <v>177</v>
      </c>
      <c r="BM87" s="24" t="s">
        <v>1279</v>
      </c>
    </row>
    <row r="88" spans="2:65" s="1" customFormat="1" ht="13.5">
      <c r="B88" s="41"/>
      <c r="D88" s="186" t="s">
        <v>179</v>
      </c>
      <c r="F88" s="187" t="s">
        <v>189</v>
      </c>
      <c r="I88" s="188"/>
      <c r="L88" s="41"/>
      <c r="M88" s="189"/>
      <c r="N88" s="42"/>
      <c r="O88" s="42"/>
      <c r="P88" s="42"/>
      <c r="Q88" s="42"/>
      <c r="R88" s="42"/>
      <c r="S88" s="42"/>
      <c r="T88" s="70"/>
      <c r="AT88" s="24" t="s">
        <v>179</v>
      </c>
      <c r="AU88" s="24" t="s">
        <v>84</v>
      </c>
    </row>
    <row r="89" spans="2:65" s="1" customFormat="1" ht="27">
      <c r="B89" s="41"/>
      <c r="D89" s="186" t="s">
        <v>181</v>
      </c>
      <c r="F89" s="190" t="s">
        <v>1278</v>
      </c>
      <c r="I89" s="188"/>
      <c r="L89" s="41"/>
      <c r="M89" s="189"/>
      <c r="N89" s="42"/>
      <c r="O89" s="42"/>
      <c r="P89" s="42"/>
      <c r="Q89" s="42"/>
      <c r="R89" s="42"/>
      <c r="S89" s="42"/>
      <c r="T89" s="70"/>
      <c r="AT89" s="24" t="s">
        <v>181</v>
      </c>
      <c r="AU89" s="24" t="s">
        <v>84</v>
      </c>
    </row>
    <row r="90" spans="2:65" s="11" customFormat="1" ht="13.5">
      <c r="B90" s="191"/>
      <c r="D90" s="186" t="s">
        <v>183</v>
      </c>
      <c r="E90" s="192" t="s">
        <v>5</v>
      </c>
      <c r="F90" s="193" t="s">
        <v>203</v>
      </c>
      <c r="H90" s="194">
        <v>5</v>
      </c>
      <c r="I90" s="195"/>
      <c r="L90" s="191"/>
      <c r="M90" s="196"/>
      <c r="N90" s="197"/>
      <c r="O90" s="197"/>
      <c r="P90" s="197"/>
      <c r="Q90" s="197"/>
      <c r="R90" s="197"/>
      <c r="S90" s="197"/>
      <c r="T90" s="198"/>
      <c r="AT90" s="192" t="s">
        <v>183</v>
      </c>
      <c r="AU90" s="192" t="s">
        <v>84</v>
      </c>
      <c r="AV90" s="11" t="s">
        <v>84</v>
      </c>
      <c r="AW90" s="11" t="s">
        <v>39</v>
      </c>
      <c r="AX90" s="11" t="s">
        <v>24</v>
      </c>
      <c r="AY90" s="192" t="s">
        <v>171</v>
      </c>
    </row>
    <row r="91" spans="2:65" s="1" customFormat="1" ht="16.5" customHeight="1">
      <c r="B91" s="173"/>
      <c r="C91" s="174" t="s">
        <v>191</v>
      </c>
      <c r="D91" s="174" t="s">
        <v>173</v>
      </c>
      <c r="E91" s="175" t="s">
        <v>897</v>
      </c>
      <c r="F91" s="176" t="s">
        <v>898</v>
      </c>
      <c r="G91" s="177" t="s">
        <v>187</v>
      </c>
      <c r="H91" s="178">
        <v>3</v>
      </c>
      <c r="I91" s="179"/>
      <c r="J91" s="180">
        <f>ROUND(I91*H91,2)</f>
        <v>0</v>
      </c>
      <c r="K91" s="176" t="s">
        <v>5</v>
      </c>
      <c r="L91" s="41"/>
      <c r="M91" s="181" t="s">
        <v>5</v>
      </c>
      <c r="N91" s="182" t="s">
        <v>46</v>
      </c>
      <c r="O91" s="42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4" t="s">
        <v>177</v>
      </c>
      <c r="AT91" s="24" t="s">
        <v>173</v>
      </c>
      <c r="AU91" s="24" t="s">
        <v>84</v>
      </c>
      <c r="AY91" s="24" t="s">
        <v>171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4" t="s">
        <v>24</v>
      </c>
      <c r="BK91" s="185">
        <f>ROUND(I91*H91,2)</f>
        <v>0</v>
      </c>
      <c r="BL91" s="24" t="s">
        <v>177</v>
      </c>
      <c r="BM91" s="24" t="s">
        <v>1280</v>
      </c>
    </row>
    <row r="92" spans="2:65" s="1" customFormat="1" ht="13.5">
      <c r="B92" s="41"/>
      <c r="D92" s="186" t="s">
        <v>179</v>
      </c>
      <c r="F92" s="187" t="s">
        <v>900</v>
      </c>
      <c r="I92" s="188"/>
      <c r="L92" s="41"/>
      <c r="M92" s="189"/>
      <c r="N92" s="42"/>
      <c r="O92" s="42"/>
      <c r="P92" s="42"/>
      <c r="Q92" s="42"/>
      <c r="R92" s="42"/>
      <c r="S92" s="42"/>
      <c r="T92" s="70"/>
      <c r="AT92" s="24" t="s">
        <v>179</v>
      </c>
      <c r="AU92" s="24" t="s">
        <v>84</v>
      </c>
    </row>
    <row r="93" spans="2:65" s="1" customFormat="1" ht="27">
      <c r="B93" s="41"/>
      <c r="D93" s="186" t="s">
        <v>181</v>
      </c>
      <c r="F93" s="190" t="s">
        <v>1278</v>
      </c>
      <c r="I93" s="188"/>
      <c r="L93" s="41"/>
      <c r="M93" s="189"/>
      <c r="N93" s="42"/>
      <c r="O93" s="42"/>
      <c r="P93" s="42"/>
      <c r="Q93" s="42"/>
      <c r="R93" s="42"/>
      <c r="S93" s="42"/>
      <c r="T93" s="70"/>
      <c r="AT93" s="24" t="s">
        <v>181</v>
      </c>
      <c r="AU93" s="24" t="s">
        <v>84</v>
      </c>
    </row>
    <row r="94" spans="2:65" s="11" customFormat="1" ht="13.5">
      <c r="B94" s="191"/>
      <c r="D94" s="186" t="s">
        <v>183</v>
      </c>
      <c r="E94" s="192" t="s">
        <v>5</v>
      </c>
      <c r="F94" s="193" t="s">
        <v>191</v>
      </c>
      <c r="H94" s="194">
        <v>3</v>
      </c>
      <c r="I94" s="195"/>
      <c r="L94" s="191"/>
      <c r="M94" s="196"/>
      <c r="N94" s="197"/>
      <c r="O94" s="197"/>
      <c r="P94" s="197"/>
      <c r="Q94" s="197"/>
      <c r="R94" s="197"/>
      <c r="S94" s="197"/>
      <c r="T94" s="198"/>
      <c r="AT94" s="192" t="s">
        <v>183</v>
      </c>
      <c r="AU94" s="192" t="s">
        <v>84</v>
      </c>
      <c r="AV94" s="11" t="s">
        <v>84</v>
      </c>
      <c r="AW94" s="11" t="s">
        <v>39</v>
      </c>
      <c r="AX94" s="11" t="s">
        <v>24</v>
      </c>
      <c r="AY94" s="192" t="s">
        <v>171</v>
      </c>
    </row>
    <row r="95" spans="2:65" s="1" customFormat="1" ht="16.5" customHeight="1">
      <c r="B95" s="173"/>
      <c r="C95" s="174" t="s">
        <v>177</v>
      </c>
      <c r="D95" s="174" t="s">
        <v>173</v>
      </c>
      <c r="E95" s="175" t="s">
        <v>192</v>
      </c>
      <c r="F95" s="176" t="s">
        <v>193</v>
      </c>
      <c r="G95" s="177" t="s">
        <v>194</v>
      </c>
      <c r="H95" s="178">
        <v>56</v>
      </c>
      <c r="I95" s="179"/>
      <c r="J95" s="180">
        <f>ROUND(I95*H95,2)</f>
        <v>0</v>
      </c>
      <c r="K95" s="176" t="s">
        <v>195</v>
      </c>
      <c r="L95" s="41"/>
      <c r="M95" s="181" t="s">
        <v>5</v>
      </c>
      <c r="N95" s="182" t="s">
        <v>46</v>
      </c>
      <c r="O95" s="42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24" t="s">
        <v>177</v>
      </c>
      <c r="AT95" s="24" t="s">
        <v>173</v>
      </c>
      <c r="AU95" s="24" t="s">
        <v>84</v>
      </c>
      <c r="AY95" s="24" t="s">
        <v>171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4" t="s">
        <v>24</v>
      </c>
      <c r="BK95" s="185">
        <f>ROUND(I95*H95,2)</f>
        <v>0</v>
      </c>
      <c r="BL95" s="24" t="s">
        <v>177</v>
      </c>
      <c r="BM95" s="24" t="s">
        <v>1281</v>
      </c>
    </row>
    <row r="96" spans="2:65" s="1" customFormat="1" ht="27">
      <c r="B96" s="41"/>
      <c r="D96" s="186" t="s">
        <v>179</v>
      </c>
      <c r="F96" s="187" t="s">
        <v>197</v>
      </c>
      <c r="I96" s="188"/>
      <c r="L96" s="41"/>
      <c r="M96" s="189"/>
      <c r="N96" s="42"/>
      <c r="O96" s="42"/>
      <c r="P96" s="42"/>
      <c r="Q96" s="42"/>
      <c r="R96" s="42"/>
      <c r="S96" s="42"/>
      <c r="T96" s="70"/>
      <c r="AT96" s="24" t="s">
        <v>179</v>
      </c>
      <c r="AU96" s="24" t="s">
        <v>84</v>
      </c>
    </row>
    <row r="97" spans="2:65" s="1" customFormat="1" ht="27">
      <c r="B97" s="41"/>
      <c r="D97" s="186" t="s">
        <v>181</v>
      </c>
      <c r="F97" s="190" t="s">
        <v>1278</v>
      </c>
      <c r="I97" s="188"/>
      <c r="L97" s="41"/>
      <c r="M97" s="189"/>
      <c r="N97" s="42"/>
      <c r="O97" s="42"/>
      <c r="P97" s="42"/>
      <c r="Q97" s="42"/>
      <c r="R97" s="42"/>
      <c r="S97" s="42"/>
      <c r="T97" s="70"/>
      <c r="AT97" s="24" t="s">
        <v>181</v>
      </c>
      <c r="AU97" s="24" t="s">
        <v>84</v>
      </c>
    </row>
    <row r="98" spans="2:65" s="11" customFormat="1" ht="13.5">
      <c r="B98" s="191"/>
      <c r="D98" s="186" t="s">
        <v>183</v>
      </c>
      <c r="E98" s="192" t="s">
        <v>5</v>
      </c>
      <c r="F98" s="193" t="s">
        <v>1282</v>
      </c>
      <c r="H98" s="194">
        <v>56</v>
      </c>
      <c r="I98" s="195"/>
      <c r="L98" s="191"/>
      <c r="M98" s="196"/>
      <c r="N98" s="197"/>
      <c r="O98" s="197"/>
      <c r="P98" s="197"/>
      <c r="Q98" s="197"/>
      <c r="R98" s="197"/>
      <c r="S98" s="197"/>
      <c r="T98" s="198"/>
      <c r="AT98" s="192" t="s">
        <v>183</v>
      </c>
      <c r="AU98" s="192" t="s">
        <v>84</v>
      </c>
      <c r="AV98" s="11" t="s">
        <v>84</v>
      </c>
      <c r="AW98" s="11" t="s">
        <v>39</v>
      </c>
      <c r="AX98" s="11" t="s">
        <v>24</v>
      </c>
      <c r="AY98" s="192" t="s">
        <v>171</v>
      </c>
    </row>
    <row r="99" spans="2:65" s="1" customFormat="1" ht="25.5" customHeight="1">
      <c r="B99" s="173"/>
      <c r="C99" s="174" t="s">
        <v>203</v>
      </c>
      <c r="D99" s="174" t="s">
        <v>173</v>
      </c>
      <c r="E99" s="175" t="s">
        <v>1283</v>
      </c>
      <c r="F99" s="176" t="s">
        <v>1284</v>
      </c>
      <c r="G99" s="177" t="s">
        <v>194</v>
      </c>
      <c r="H99" s="178">
        <v>75</v>
      </c>
      <c r="I99" s="179"/>
      <c r="J99" s="180">
        <f>ROUND(I99*H99,2)</f>
        <v>0</v>
      </c>
      <c r="K99" s="176" t="s">
        <v>195</v>
      </c>
      <c r="L99" s="41"/>
      <c r="M99" s="181" t="s">
        <v>5</v>
      </c>
      <c r="N99" s="182" t="s">
        <v>46</v>
      </c>
      <c r="O99" s="42"/>
      <c r="P99" s="183">
        <f>O99*H99</f>
        <v>0</v>
      </c>
      <c r="Q99" s="183">
        <v>1.0000000000000001E-5</v>
      </c>
      <c r="R99" s="183">
        <f>Q99*H99</f>
        <v>7.5000000000000002E-4</v>
      </c>
      <c r="S99" s="183">
        <v>0</v>
      </c>
      <c r="T99" s="184">
        <f>S99*H99</f>
        <v>0</v>
      </c>
      <c r="AR99" s="24" t="s">
        <v>177</v>
      </c>
      <c r="AT99" s="24" t="s">
        <v>173</v>
      </c>
      <c r="AU99" s="24" t="s">
        <v>84</v>
      </c>
      <c r="AY99" s="24" t="s">
        <v>171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4" t="s">
        <v>24</v>
      </c>
      <c r="BK99" s="185">
        <f>ROUND(I99*H99,2)</f>
        <v>0</v>
      </c>
      <c r="BL99" s="24" t="s">
        <v>177</v>
      </c>
      <c r="BM99" s="24" t="s">
        <v>1285</v>
      </c>
    </row>
    <row r="100" spans="2:65" s="1" customFormat="1" ht="40.5">
      <c r="B100" s="41"/>
      <c r="D100" s="186" t="s">
        <v>179</v>
      </c>
      <c r="F100" s="187" t="s">
        <v>1286</v>
      </c>
      <c r="I100" s="188"/>
      <c r="L100" s="41"/>
      <c r="M100" s="189"/>
      <c r="N100" s="42"/>
      <c r="O100" s="42"/>
      <c r="P100" s="42"/>
      <c r="Q100" s="42"/>
      <c r="R100" s="42"/>
      <c r="S100" s="42"/>
      <c r="T100" s="70"/>
      <c r="AT100" s="24" t="s">
        <v>179</v>
      </c>
      <c r="AU100" s="24" t="s">
        <v>84</v>
      </c>
    </row>
    <row r="101" spans="2:65" s="1" customFormat="1" ht="27">
      <c r="B101" s="41"/>
      <c r="D101" s="186" t="s">
        <v>181</v>
      </c>
      <c r="F101" s="190" t="s">
        <v>1278</v>
      </c>
      <c r="I101" s="188"/>
      <c r="L101" s="41"/>
      <c r="M101" s="189"/>
      <c r="N101" s="42"/>
      <c r="O101" s="42"/>
      <c r="P101" s="42"/>
      <c r="Q101" s="42"/>
      <c r="R101" s="42"/>
      <c r="S101" s="42"/>
      <c r="T101" s="70"/>
      <c r="AT101" s="24" t="s">
        <v>181</v>
      </c>
      <c r="AU101" s="24" t="s">
        <v>84</v>
      </c>
    </row>
    <row r="102" spans="2:65" s="11" customFormat="1" ht="13.5">
      <c r="B102" s="191"/>
      <c r="D102" s="186" t="s">
        <v>183</v>
      </c>
      <c r="E102" s="192" t="s">
        <v>5</v>
      </c>
      <c r="F102" s="193" t="s">
        <v>1287</v>
      </c>
      <c r="H102" s="194">
        <v>75</v>
      </c>
      <c r="I102" s="195"/>
      <c r="L102" s="191"/>
      <c r="M102" s="196"/>
      <c r="N102" s="197"/>
      <c r="O102" s="197"/>
      <c r="P102" s="197"/>
      <c r="Q102" s="197"/>
      <c r="R102" s="197"/>
      <c r="S102" s="197"/>
      <c r="T102" s="198"/>
      <c r="AT102" s="192" t="s">
        <v>183</v>
      </c>
      <c r="AU102" s="192" t="s">
        <v>84</v>
      </c>
      <c r="AV102" s="11" t="s">
        <v>84</v>
      </c>
      <c r="AW102" s="11" t="s">
        <v>39</v>
      </c>
      <c r="AX102" s="11" t="s">
        <v>24</v>
      </c>
      <c r="AY102" s="192" t="s">
        <v>171</v>
      </c>
    </row>
    <row r="103" spans="2:65" s="1" customFormat="1" ht="25.5" customHeight="1">
      <c r="B103" s="173"/>
      <c r="C103" s="174" t="s">
        <v>210</v>
      </c>
      <c r="D103" s="174" t="s">
        <v>173</v>
      </c>
      <c r="E103" s="175" t="s">
        <v>216</v>
      </c>
      <c r="F103" s="176" t="s">
        <v>217</v>
      </c>
      <c r="G103" s="177" t="s">
        <v>194</v>
      </c>
      <c r="H103" s="178">
        <v>56</v>
      </c>
      <c r="I103" s="179"/>
      <c r="J103" s="180">
        <f>ROUND(I103*H103,2)</f>
        <v>0</v>
      </c>
      <c r="K103" s="176" t="s">
        <v>195</v>
      </c>
      <c r="L103" s="41"/>
      <c r="M103" s="181" t="s">
        <v>5</v>
      </c>
      <c r="N103" s="182" t="s">
        <v>46</v>
      </c>
      <c r="O103" s="42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4" t="s">
        <v>177</v>
      </c>
      <c r="AT103" s="24" t="s">
        <v>173</v>
      </c>
      <c r="AU103" s="24" t="s">
        <v>84</v>
      </c>
      <c r="AY103" s="24" t="s">
        <v>171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4" t="s">
        <v>24</v>
      </c>
      <c r="BK103" s="185">
        <f>ROUND(I103*H103,2)</f>
        <v>0</v>
      </c>
      <c r="BL103" s="24" t="s">
        <v>177</v>
      </c>
      <c r="BM103" s="24" t="s">
        <v>1288</v>
      </c>
    </row>
    <row r="104" spans="2:65" s="1" customFormat="1" ht="40.5">
      <c r="B104" s="41"/>
      <c r="D104" s="186" t="s">
        <v>179</v>
      </c>
      <c r="F104" s="187" t="s">
        <v>219</v>
      </c>
      <c r="I104" s="188"/>
      <c r="L104" s="41"/>
      <c r="M104" s="189"/>
      <c r="N104" s="42"/>
      <c r="O104" s="42"/>
      <c r="P104" s="42"/>
      <c r="Q104" s="42"/>
      <c r="R104" s="42"/>
      <c r="S104" s="42"/>
      <c r="T104" s="70"/>
      <c r="AT104" s="24" t="s">
        <v>179</v>
      </c>
      <c r="AU104" s="24" t="s">
        <v>84</v>
      </c>
    </row>
    <row r="105" spans="2:65" s="1" customFormat="1" ht="25.5" customHeight="1">
      <c r="B105" s="173"/>
      <c r="C105" s="174" t="s">
        <v>215</v>
      </c>
      <c r="D105" s="174" t="s">
        <v>173</v>
      </c>
      <c r="E105" s="175" t="s">
        <v>222</v>
      </c>
      <c r="F105" s="176" t="s">
        <v>223</v>
      </c>
      <c r="G105" s="177" t="s">
        <v>194</v>
      </c>
      <c r="H105" s="178">
        <v>56</v>
      </c>
      <c r="I105" s="179"/>
      <c r="J105" s="180">
        <f>ROUND(I105*H105,2)</f>
        <v>0</v>
      </c>
      <c r="K105" s="176" t="s">
        <v>5</v>
      </c>
      <c r="L105" s="41"/>
      <c r="M105" s="181" t="s">
        <v>5</v>
      </c>
      <c r="N105" s="182" t="s">
        <v>46</v>
      </c>
      <c r="O105" s="42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24" t="s">
        <v>177</v>
      </c>
      <c r="AT105" s="24" t="s">
        <v>173</v>
      </c>
      <c r="AU105" s="24" t="s">
        <v>84</v>
      </c>
      <c r="AY105" s="24" t="s">
        <v>171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4" t="s">
        <v>24</v>
      </c>
      <c r="BK105" s="185">
        <f>ROUND(I105*H105,2)</f>
        <v>0</v>
      </c>
      <c r="BL105" s="24" t="s">
        <v>177</v>
      </c>
      <c r="BM105" s="24" t="s">
        <v>1289</v>
      </c>
    </row>
    <row r="106" spans="2:65" s="1" customFormat="1" ht="40.5">
      <c r="B106" s="41"/>
      <c r="D106" s="186" t="s">
        <v>179</v>
      </c>
      <c r="F106" s="187" t="s">
        <v>219</v>
      </c>
      <c r="I106" s="188"/>
      <c r="L106" s="41"/>
      <c r="M106" s="189"/>
      <c r="N106" s="42"/>
      <c r="O106" s="42"/>
      <c r="P106" s="42"/>
      <c r="Q106" s="42"/>
      <c r="R106" s="42"/>
      <c r="S106" s="42"/>
      <c r="T106" s="70"/>
      <c r="AT106" s="24" t="s">
        <v>179</v>
      </c>
      <c r="AU106" s="24" t="s">
        <v>84</v>
      </c>
    </row>
    <row r="107" spans="2:65" s="1" customFormat="1" ht="16.5" customHeight="1">
      <c r="B107" s="173"/>
      <c r="C107" s="174" t="s">
        <v>221</v>
      </c>
      <c r="D107" s="174" t="s">
        <v>173</v>
      </c>
      <c r="E107" s="175" t="s">
        <v>228</v>
      </c>
      <c r="F107" s="176" t="s">
        <v>1290</v>
      </c>
      <c r="G107" s="177" t="s">
        <v>194</v>
      </c>
      <c r="H107" s="178">
        <v>75</v>
      </c>
      <c r="I107" s="179"/>
      <c r="J107" s="180">
        <f>ROUND(I107*H107,2)</f>
        <v>0</v>
      </c>
      <c r="K107" s="176" t="s">
        <v>195</v>
      </c>
      <c r="L107" s="41"/>
      <c r="M107" s="181" t="s">
        <v>5</v>
      </c>
      <c r="N107" s="182" t="s">
        <v>46</v>
      </c>
      <c r="O107" s="42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4" t="s">
        <v>177</v>
      </c>
      <c r="AT107" s="24" t="s">
        <v>173</v>
      </c>
      <c r="AU107" s="24" t="s">
        <v>84</v>
      </c>
      <c r="AY107" s="24" t="s">
        <v>171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4" t="s">
        <v>24</v>
      </c>
      <c r="BK107" s="185">
        <f>ROUND(I107*H107,2)</f>
        <v>0</v>
      </c>
      <c r="BL107" s="24" t="s">
        <v>177</v>
      </c>
      <c r="BM107" s="24" t="s">
        <v>1291</v>
      </c>
    </row>
    <row r="108" spans="2:65" s="1" customFormat="1" ht="40.5">
      <c r="B108" s="41"/>
      <c r="D108" s="186" t="s">
        <v>179</v>
      </c>
      <c r="F108" s="187" t="s">
        <v>231</v>
      </c>
      <c r="I108" s="188"/>
      <c r="L108" s="41"/>
      <c r="M108" s="189"/>
      <c r="N108" s="42"/>
      <c r="O108" s="42"/>
      <c r="P108" s="42"/>
      <c r="Q108" s="42"/>
      <c r="R108" s="42"/>
      <c r="S108" s="42"/>
      <c r="T108" s="70"/>
      <c r="AT108" s="24" t="s">
        <v>179</v>
      </c>
      <c r="AU108" s="24" t="s">
        <v>84</v>
      </c>
    </row>
    <row r="109" spans="2:65" s="1" customFormat="1" ht="16.5" customHeight="1">
      <c r="B109" s="173"/>
      <c r="C109" s="174" t="s">
        <v>227</v>
      </c>
      <c r="D109" s="174" t="s">
        <v>173</v>
      </c>
      <c r="E109" s="175" t="s">
        <v>238</v>
      </c>
      <c r="F109" s="176" t="s">
        <v>239</v>
      </c>
      <c r="G109" s="177" t="s">
        <v>194</v>
      </c>
      <c r="H109" s="178">
        <v>56</v>
      </c>
      <c r="I109" s="179"/>
      <c r="J109" s="180">
        <f>ROUND(I109*H109,2)</f>
        <v>0</v>
      </c>
      <c r="K109" s="176" t="s">
        <v>195</v>
      </c>
      <c r="L109" s="41"/>
      <c r="M109" s="181" t="s">
        <v>5</v>
      </c>
      <c r="N109" s="182" t="s">
        <v>46</v>
      </c>
      <c r="O109" s="42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AR109" s="24" t="s">
        <v>177</v>
      </c>
      <c r="AT109" s="24" t="s">
        <v>173</v>
      </c>
      <c r="AU109" s="24" t="s">
        <v>84</v>
      </c>
      <c r="AY109" s="24" t="s">
        <v>171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24" t="s">
        <v>24</v>
      </c>
      <c r="BK109" s="185">
        <f>ROUND(I109*H109,2)</f>
        <v>0</v>
      </c>
      <c r="BL109" s="24" t="s">
        <v>177</v>
      </c>
      <c r="BM109" s="24" t="s">
        <v>1292</v>
      </c>
    </row>
    <row r="110" spans="2:65" s="1" customFormat="1" ht="27">
      <c r="B110" s="41"/>
      <c r="D110" s="186" t="s">
        <v>179</v>
      </c>
      <c r="F110" s="187" t="s">
        <v>241</v>
      </c>
      <c r="I110" s="188"/>
      <c r="L110" s="41"/>
      <c r="M110" s="189"/>
      <c r="N110" s="42"/>
      <c r="O110" s="42"/>
      <c r="P110" s="42"/>
      <c r="Q110" s="42"/>
      <c r="R110" s="42"/>
      <c r="S110" s="42"/>
      <c r="T110" s="70"/>
      <c r="AT110" s="24" t="s">
        <v>179</v>
      </c>
      <c r="AU110" s="24" t="s">
        <v>84</v>
      </c>
    </row>
    <row r="111" spans="2:65" s="1" customFormat="1" ht="16.5" customHeight="1">
      <c r="B111" s="173"/>
      <c r="C111" s="174" t="s">
        <v>29</v>
      </c>
      <c r="D111" s="174" t="s">
        <v>173</v>
      </c>
      <c r="E111" s="175" t="s">
        <v>242</v>
      </c>
      <c r="F111" s="176" t="s">
        <v>243</v>
      </c>
      <c r="G111" s="177" t="s">
        <v>194</v>
      </c>
      <c r="H111" s="178">
        <v>131</v>
      </c>
      <c r="I111" s="179"/>
      <c r="J111" s="180">
        <f>ROUND(I111*H111,2)</f>
        <v>0</v>
      </c>
      <c r="K111" s="176" t="s">
        <v>195</v>
      </c>
      <c r="L111" s="41"/>
      <c r="M111" s="181" t="s">
        <v>5</v>
      </c>
      <c r="N111" s="182" t="s">
        <v>46</v>
      </c>
      <c r="O111" s="42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24" t="s">
        <v>177</v>
      </c>
      <c r="AT111" s="24" t="s">
        <v>173</v>
      </c>
      <c r="AU111" s="24" t="s">
        <v>84</v>
      </c>
      <c r="AY111" s="24" t="s">
        <v>171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4" t="s">
        <v>24</v>
      </c>
      <c r="BK111" s="185">
        <f>ROUND(I111*H111,2)</f>
        <v>0</v>
      </c>
      <c r="BL111" s="24" t="s">
        <v>177</v>
      </c>
      <c r="BM111" s="24" t="s">
        <v>1293</v>
      </c>
    </row>
    <row r="112" spans="2:65" s="1" customFormat="1" ht="13.5">
      <c r="B112" s="41"/>
      <c r="D112" s="186" t="s">
        <v>179</v>
      </c>
      <c r="F112" s="187" t="s">
        <v>245</v>
      </c>
      <c r="I112" s="188"/>
      <c r="L112" s="41"/>
      <c r="M112" s="189"/>
      <c r="N112" s="42"/>
      <c r="O112" s="42"/>
      <c r="P112" s="42"/>
      <c r="Q112" s="42"/>
      <c r="R112" s="42"/>
      <c r="S112" s="42"/>
      <c r="T112" s="70"/>
      <c r="AT112" s="24" t="s">
        <v>179</v>
      </c>
      <c r="AU112" s="24" t="s">
        <v>84</v>
      </c>
    </row>
    <row r="113" spans="2:65" s="12" customFormat="1" ht="13.5">
      <c r="B113" s="199"/>
      <c r="D113" s="186" t="s">
        <v>183</v>
      </c>
      <c r="E113" s="200" t="s">
        <v>5</v>
      </c>
      <c r="F113" s="201" t="s">
        <v>246</v>
      </c>
      <c r="H113" s="200" t="s">
        <v>5</v>
      </c>
      <c r="I113" s="202"/>
      <c r="L113" s="199"/>
      <c r="M113" s="203"/>
      <c r="N113" s="204"/>
      <c r="O113" s="204"/>
      <c r="P113" s="204"/>
      <c r="Q113" s="204"/>
      <c r="R113" s="204"/>
      <c r="S113" s="204"/>
      <c r="T113" s="205"/>
      <c r="AT113" s="200" t="s">
        <v>183</v>
      </c>
      <c r="AU113" s="200" t="s">
        <v>84</v>
      </c>
      <c r="AV113" s="12" t="s">
        <v>24</v>
      </c>
      <c r="AW113" s="12" t="s">
        <v>39</v>
      </c>
      <c r="AX113" s="12" t="s">
        <v>75</v>
      </c>
      <c r="AY113" s="200" t="s">
        <v>171</v>
      </c>
    </row>
    <row r="114" spans="2:65" s="11" customFormat="1" ht="13.5">
      <c r="B114" s="191"/>
      <c r="D114" s="186" t="s">
        <v>183</v>
      </c>
      <c r="E114" s="192" t="s">
        <v>5</v>
      </c>
      <c r="F114" s="193" t="s">
        <v>1108</v>
      </c>
      <c r="H114" s="194">
        <v>56</v>
      </c>
      <c r="I114" s="195"/>
      <c r="L114" s="191"/>
      <c r="M114" s="196"/>
      <c r="N114" s="197"/>
      <c r="O114" s="197"/>
      <c r="P114" s="197"/>
      <c r="Q114" s="197"/>
      <c r="R114" s="197"/>
      <c r="S114" s="197"/>
      <c r="T114" s="198"/>
      <c r="AT114" s="192" t="s">
        <v>183</v>
      </c>
      <c r="AU114" s="192" t="s">
        <v>84</v>
      </c>
      <c r="AV114" s="11" t="s">
        <v>84</v>
      </c>
      <c r="AW114" s="11" t="s">
        <v>39</v>
      </c>
      <c r="AX114" s="11" t="s">
        <v>75</v>
      </c>
      <c r="AY114" s="192" t="s">
        <v>171</v>
      </c>
    </row>
    <row r="115" spans="2:65" s="12" customFormat="1" ht="13.5">
      <c r="B115" s="199"/>
      <c r="D115" s="186" t="s">
        <v>183</v>
      </c>
      <c r="E115" s="200" t="s">
        <v>5</v>
      </c>
      <c r="F115" s="201" t="s">
        <v>1294</v>
      </c>
      <c r="H115" s="200" t="s">
        <v>5</v>
      </c>
      <c r="I115" s="202"/>
      <c r="L115" s="199"/>
      <c r="M115" s="203"/>
      <c r="N115" s="204"/>
      <c r="O115" s="204"/>
      <c r="P115" s="204"/>
      <c r="Q115" s="204"/>
      <c r="R115" s="204"/>
      <c r="S115" s="204"/>
      <c r="T115" s="205"/>
      <c r="AT115" s="200" t="s">
        <v>183</v>
      </c>
      <c r="AU115" s="200" t="s">
        <v>84</v>
      </c>
      <c r="AV115" s="12" t="s">
        <v>24</v>
      </c>
      <c r="AW115" s="12" t="s">
        <v>39</v>
      </c>
      <c r="AX115" s="12" t="s">
        <v>75</v>
      </c>
      <c r="AY115" s="200" t="s">
        <v>171</v>
      </c>
    </row>
    <row r="116" spans="2:65" s="11" customFormat="1" ht="13.5">
      <c r="B116" s="191"/>
      <c r="D116" s="186" t="s">
        <v>183</v>
      </c>
      <c r="E116" s="192" t="s">
        <v>5</v>
      </c>
      <c r="F116" s="193" t="s">
        <v>1287</v>
      </c>
      <c r="H116" s="194">
        <v>75</v>
      </c>
      <c r="I116" s="195"/>
      <c r="L116" s="191"/>
      <c r="M116" s="196"/>
      <c r="N116" s="197"/>
      <c r="O116" s="197"/>
      <c r="P116" s="197"/>
      <c r="Q116" s="197"/>
      <c r="R116" s="197"/>
      <c r="S116" s="197"/>
      <c r="T116" s="198"/>
      <c r="AT116" s="192" t="s">
        <v>183</v>
      </c>
      <c r="AU116" s="192" t="s">
        <v>84</v>
      </c>
      <c r="AV116" s="11" t="s">
        <v>84</v>
      </c>
      <c r="AW116" s="11" t="s">
        <v>39</v>
      </c>
      <c r="AX116" s="11" t="s">
        <v>75</v>
      </c>
      <c r="AY116" s="192" t="s">
        <v>171</v>
      </c>
    </row>
    <row r="117" spans="2:65" s="13" customFormat="1" ht="13.5">
      <c r="B117" s="206"/>
      <c r="D117" s="186" t="s">
        <v>183</v>
      </c>
      <c r="E117" s="207" t="s">
        <v>5</v>
      </c>
      <c r="F117" s="208" t="s">
        <v>249</v>
      </c>
      <c r="H117" s="209">
        <v>131</v>
      </c>
      <c r="I117" s="210"/>
      <c r="L117" s="206"/>
      <c r="M117" s="211"/>
      <c r="N117" s="212"/>
      <c r="O117" s="212"/>
      <c r="P117" s="212"/>
      <c r="Q117" s="212"/>
      <c r="R117" s="212"/>
      <c r="S117" s="212"/>
      <c r="T117" s="213"/>
      <c r="AT117" s="207" t="s">
        <v>183</v>
      </c>
      <c r="AU117" s="207" t="s">
        <v>84</v>
      </c>
      <c r="AV117" s="13" t="s">
        <v>177</v>
      </c>
      <c r="AW117" s="13" t="s">
        <v>39</v>
      </c>
      <c r="AX117" s="13" t="s">
        <v>24</v>
      </c>
      <c r="AY117" s="207" t="s">
        <v>171</v>
      </c>
    </row>
    <row r="118" spans="2:65" s="1" customFormat="1" ht="16.5" customHeight="1">
      <c r="B118" s="173"/>
      <c r="C118" s="174" t="s">
        <v>111</v>
      </c>
      <c r="D118" s="174" t="s">
        <v>173</v>
      </c>
      <c r="E118" s="175" t="s">
        <v>263</v>
      </c>
      <c r="F118" s="176" t="s">
        <v>1295</v>
      </c>
      <c r="G118" s="177" t="s">
        <v>176</v>
      </c>
      <c r="H118" s="178">
        <v>280</v>
      </c>
      <c r="I118" s="179"/>
      <c r="J118" s="180">
        <f>ROUND(I118*H118,2)</f>
        <v>0</v>
      </c>
      <c r="K118" s="176" t="s">
        <v>5</v>
      </c>
      <c r="L118" s="41"/>
      <c r="M118" s="181" t="s">
        <v>5</v>
      </c>
      <c r="N118" s="182" t="s">
        <v>46</v>
      </c>
      <c r="O118" s="42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4" t="s">
        <v>177</v>
      </c>
      <c r="AT118" s="24" t="s">
        <v>173</v>
      </c>
      <c r="AU118" s="24" t="s">
        <v>84</v>
      </c>
      <c r="AY118" s="24" t="s">
        <v>171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4" t="s">
        <v>24</v>
      </c>
      <c r="BK118" s="185">
        <f>ROUND(I118*H118,2)</f>
        <v>0</v>
      </c>
      <c r="BL118" s="24" t="s">
        <v>177</v>
      </c>
      <c r="BM118" s="24" t="s">
        <v>1296</v>
      </c>
    </row>
    <row r="119" spans="2:65" s="1" customFormat="1" ht="13.5">
      <c r="B119" s="41"/>
      <c r="D119" s="186" t="s">
        <v>179</v>
      </c>
      <c r="F119" s="187" t="s">
        <v>1297</v>
      </c>
      <c r="I119" s="188"/>
      <c r="L119" s="41"/>
      <c r="M119" s="189"/>
      <c r="N119" s="42"/>
      <c r="O119" s="42"/>
      <c r="P119" s="42"/>
      <c r="Q119" s="42"/>
      <c r="R119" s="42"/>
      <c r="S119" s="42"/>
      <c r="T119" s="70"/>
      <c r="AT119" s="24" t="s">
        <v>179</v>
      </c>
      <c r="AU119" s="24" t="s">
        <v>84</v>
      </c>
    </row>
    <row r="120" spans="2:65" s="1" customFormat="1" ht="27">
      <c r="B120" s="41"/>
      <c r="D120" s="186" t="s">
        <v>181</v>
      </c>
      <c r="F120" s="190" t="s">
        <v>1278</v>
      </c>
      <c r="I120" s="188"/>
      <c r="L120" s="41"/>
      <c r="M120" s="189"/>
      <c r="N120" s="42"/>
      <c r="O120" s="42"/>
      <c r="P120" s="42"/>
      <c r="Q120" s="42"/>
      <c r="R120" s="42"/>
      <c r="S120" s="42"/>
      <c r="T120" s="70"/>
      <c r="AT120" s="24" t="s">
        <v>181</v>
      </c>
      <c r="AU120" s="24" t="s">
        <v>84</v>
      </c>
    </row>
    <row r="121" spans="2:65" s="11" customFormat="1" ht="13.5">
      <c r="B121" s="191"/>
      <c r="D121" s="186" t="s">
        <v>183</v>
      </c>
      <c r="E121" s="192" t="s">
        <v>5</v>
      </c>
      <c r="F121" s="193" t="s">
        <v>1298</v>
      </c>
      <c r="H121" s="194">
        <v>280</v>
      </c>
      <c r="I121" s="195"/>
      <c r="L121" s="191"/>
      <c r="M121" s="196"/>
      <c r="N121" s="197"/>
      <c r="O121" s="197"/>
      <c r="P121" s="197"/>
      <c r="Q121" s="197"/>
      <c r="R121" s="197"/>
      <c r="S121" s="197"/>
      <c r="T121" s="198"/>
      <c r="AT121" s="192" t="s">
        <v>183</v>
      </c>
      <c r="AU121" s="192" t="s">
        <v>84</v>
      </c>
      <c r="AV121" s="11" t="s">
        <v>84</v>
      </c>
      <c r="AW121" s="11" t="s">
        <v>39</v>
      </c>
      <c r="AX121" s="11" t="s">
        <v>24</v>
      </c>
      <c r="AY121" s="192" t="s">
        <v>171</v>
      </c>
    </row>
    <row r="122" spans="2:65" s="1" customFormat="1" ht="25.5" customHeight="1">
      <c r="B122" s="173"/>
      <c r="C122" s="174" t="s">
        <v>114</v>
      </c>
      <c r="D122" s="174" t="s">
        <v>173</v>
      </c>
      <c r="E122" s="175" t="s">
        <v>1299</v>
      </c>
      <c r="F122" s="176" t="s">
        <v>1300</v>
      </c>
      <c r="G122" s="177" t="s">
        <v>176</v>
      </c>
      <c r="H122" s="178">
        <v>165</v>
      </c>
      <c r="I122" s="179"/>
      <c r="J122" s="180">
        <f>ROUND(I122*H122,2)</f>
        <v>0</v>
      </c>
      <c r="K122" s="176" t="s">
        <v>195</v>
      </c>
      <c r="L122" s="41"/>
      <c r="M122" s="181" t="s">
        <v>5</v>
      </c>
      <c r="N122" s="182" t="s">
        <v>46</v>
      </c>
      <c r="O122" s="42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AR122" s="24" t="s">
        <v>177</v>
      </c>
      <c r="AT122" s="24" t="s">
        <v>173</v>
      </c>
      <c r="AU122" s="24" t="s">
        <v>84</v>
      </c>
      <c r="AY122" s="24" t="s">
        <v>171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4" t="s">
        <v>24</v>
      </c>
      <c r="BK122" s="185">
        <f>ROUND(I122*H122,2)</f>
        <v>0</v>
      </c>
      <c r="BL122" s="24" t="s">
        <v>177</v>
      </c>
      <c r="BM122" s="24" t="s">
        <v>1301</v>
      </c>
    </row>
    <row r="123" spans="2:65" s="1" customFormat="1" ht="27">
      <c r="B123" s="41"/>
      <c r="D123" s="186" t="s">
        <v>179</v>
      </c>
      <c r="F123" s="187" t="s">
        <v>1302</v>
      </c>
      <c r="I123" s="188"/>
      <c r="L123" s="41"/>
      <c r="M123" s="189"/>
      <c r="N123" s="42"/>
      <c r="O123" s="42"/>
      <c r="P123" s="42"/>
      <c r="Q123" s="42"/>
      <c r="R123" s="42"/>
      <c r="S123" s="42"/>
      <c r="T123" s="70"/>
      <c r="AT123" s="24" t="s">
        <v>179</v>
      </c>
      <c r="AU123" s="24" t="s">
        <v>84</v>
      </c>
    </row>
    <row r="124" spans="2:65" s="1" customFormat="1" ht="25.5" customHeight="1">
      <c r="B124" s="173"/>
      <c r="C124" s="174" t="s">
        <v>117</v>
      </c>
      <c r="D124" s="174" t="s">
        <v>173</v>
      </c>
      <c r="E124" s="175" t="s">
        <v>1303</v>
      </c>
      <c r="F124" s="176" t="s">
        <v>1304</v>
      </c>
      <c r="G124" s="177" t="s">
        <v>176</v>
      </c>
      <c r="H124" s="178">
        <v>115</v>
      </c>
      <c r="I124" s="179"/>
      <c r="J124" s="180">
        <f>ROUND(I124*H124,2)</f>
        <v>0</v>
      </c>
      <c r="K124" s="176" t="s">
        <v>195</v>
      </c>
      <c r="L124" s="41"/>
      <c r="M124" s="181" t="s">
        <v>5</v>
      </c>
      <c r="N124" s="182" t="s">
        <v>46</v>
      </c>
      <c r="O124" s="42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24" t="s">
        <v>177</v>
      </c>
      <c r="AT124" s="24" t="s">
        <v>173</v>
      </c>
      <c r="AU124" s="24" t="s">
        <v>84</v>
      </c>
      <c r="AY124" s="24" t="s">
        <v>171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4" t="s">
        <v>24</v>
      </c>
      <c r="BK124" s="185">
        <f>ROUND(I124*H124,2)</f>
        <v>0</v>
      </c>
      <c r="BL124" s="24" t="s">
        <v>177</v>
      </c>
      <c r="BM124" s="24" t="s">
        <v>1305</v>
      </c>
    </row>
    <row r="125" spans="2:65" s="1" customFormat="1" ht="27">
      <c r="B125" s="41"/>
      <c r="D125" s="186" t="s">
        <v>179</v>
      </c>
      <c r="F125" s="187" t="s">
        <v>1306</v>
      </c>
      <c r="I125" s="188"/>
      <c r="L125" s="41"/>
      <c r="M125" s="189"/>
      <c r="N125" s="42"/>
      <c r="O125" s="42"/>
      <c r="P125" s="42"/>
      <c r="Q125" s="42"/>
      <c r="R125" s="42"/>
      <c r="S125" s="42"/>
      <c r="T125" s="70"/>
      <c r="AT125" s="24" t="s">
        <v>179</v>
      </c>
      <c r="AU125" s="24" t="s">
        <v>84</v>
      </c>
    </row>
    <row r="126" spans="2:65" s="1" customFormat="1" ht="25.5" customHeight="1">
      <c r="B126" s="173"/>
      <c r="C126" s="174" t="s">
        <v>120</v>
      </c>
      <c r="D126" s="174" t="s">
        <v>173</v>
      </c>
      <c r="E126" s="175" t="s">
        <v>1307</v>
      </c>
      <c r="F126" s="176" t="s">
        <v>1308</v>
      </c>
      <c r="G126" s="177" t="s">
        <v>176</v>
      </c>
      <c r="H126" s="178">
        <v>165</v>
      </c>
      <c r="I126" s="179"/>
      <c r="J126" s="180">
        <f>ROUND(I126*H126,2)</f>
        <v>0</v>
      </c>
      <c r="K126" s="176" t="s">
        <v>195</v>
      </c>
      <c r="L126" s="41"/>
      <c r="M126" s="181" t="s">
        <v>5</v>
      </c>
      <c r="N126" s="182" t="s">
        <v>46</v>
      </c>
      <c r="O126" s="42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AR126" s="24" t="s">
        <v>177</v>
      </c>
      <c r="AT126" s="24" t="s">
        <v>173</v>
      </c>
      <c r="AU126" s="24" t="s">
        <v>84</v>
      </c>
      <c r="AY126" s="24" t="s">
        <v>171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4" t="s">
        <v>24</v>
      </c>
      <c r="BK126" s="185">
        <f>ROUND(I126*H126,2)</f>
        <v>0</v>
      </c>
      <c r="BL126" s="24" t="s">
        <v>177</v>
      </c>
      <c r="BM126" s="24" t="s">
        <v>1309</v>
      </c>
    </row>
    <row r="127" spans="2:65" s="1" customFormat="1" ht="27">
      <c r="B127" s="41"/>
      <c r="D127" s="186" t="s">
        <v>179</v>
      </c>
      <c r="F127" s="187" t="s">
        <v>1310</v>
      </c>
      <c r="I127" s="188"/>
      <c r="L127" s="41"/>
      <c r="M127" s="189"/>
      <c r="N127" s="42"/>
      <c r="O127" s="42"/>
      <c r="P127" s="42"/>
      <c r="Q127" s="42"/>
      <c r="R127" s="42"/>
      <c r="S127" s="42"/>
      <c r="T127" s="70"/>
      <c r="AT127" s="24" t="s">
        <v>179</v>
      </c>
      <c r="AU127" s="24" t="s">
        <v>84</v>
      </c>
    </row>
    <row r="128" spans="2:65" s="1" customFormat="1" ht="27">
      <c r="B128" s="41"/>
      <c r="D128" s="186" t="s">
        <v>181</v>
      </c>
      <c r="F128" s="190" t="s">
        <v>1278</v>
      </c>
      <c r="I128" s="188"/>
      <c r="L128" s="41"/>
      <c r="M128" s="189"/>
      <c r="N128" s="42"/>
      <c r="O128" s="42"/>
      <c r="P128" s="42"/>
      <c r="Q128" s="42"/>
      <c r="R128" s="42"/>
      <c r="S128" s="42"/>
      <c r="T128" s="70"/>
      <c r="AT128" s="24" t="s">
        <v>181</v>
      </c>
      <c r="AU128" s="24" t="s">
        <v>84</v>
      </c>
    </row>
    <row r="129" spans="2:65" s="11" customFormat="1" ht="13.5">
      <c r="B129" s="191"/>
      <c r="D129" s="186" t="s">
        <v>183</v>
      </c>
      <c r="E129" s="192" t="s">
        <v>5</v>
      </c>
      <c r="F129" s="193" t="s">
        <v>1311</v>
      </c>
      <c r="H129" s="194">
        <v>165</v>
      </c>
      <c r="I129" s="195"/>
      <c r="L129" s="191"/>
      <c r="M129" s="196"/>
      <c r="N129" s="197"/>
      <c r="O129" s="197"/>
      <c r="P129" s="197"/>
      <c r="Q129" s="197"/>
      <c r="R129" s="197"/>
      <c r="S129" s="197"/>
      <c r="T129" s="198"/>
      <c r="AT129" s="192" t="s">
        <v>183</v>
      </c>
      <c r="AU129" s="192" t="s">
        <v>84</v>
      </c>
      <c r="AV129" s="11" t="s">
        <v>84</v>
      </c>
      <c r="AW129" s="11" t="s">
        <v>39</v>
      </c>
      <c r="AX129" s="11" t="s">
        <v>24</v>
      </c>
      <c r="AY129" s="192" t="s">
        <v>171</v>
      </c>
    </row>
    <row r="130" spans="2:65" s="1" customFormat="1" ht="16.5" customHeight="1">
      <c r="B130" s="173"/>
      <c r="C130" s="174" t="s">
        <v>11</v>
      </c>
      <c r="D130" s="174" t="s">
        <v>173</v>
      </c>
      <c r="E130" s="175" t="s">
        <v>1312</v>
      </c>
      <c r="F130" s="176" t="s">
        <v>1313</v>
      </c>
      <c r="G130" s="177" t="s">
        <v>176</v>
      </c>
      <c r="H130" s="178">
        <v>115</v>
      </c>
      <c r="I130" s="179"/>
      <c r="J130" s="180">
        <f>ROUND(I130*H130,2)</f>
        <v>0</v>
      </c>
      <c r="K130" s="176" t="s">
        <v>195</v>
      </c>
      <c r="L130" s="41"/>
      <c r="M130" s="181" t="s">
        <v>5</v>
      </c>
      <c r="N130" s="182" t="s">
        <v>46</v>
      </c>
      <c r="O130" s="42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AR130" s="24" t="s">
        <v>177</v>
      </c>
      <c r="AT130" s="24" t="s">
        <v>173</v>
      </c>
      <c r="AU130" s="24" t="s">
        <v>84</v>
      </c>
      <c r="AY130" s="24" t="s">
        <v>171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24" t="s">
        <v>24</v>
      </c>
      <c r="BK130" s="185">
        <f>ROUND(I130*H130,2)</f>
        <v>0</v>
      </c>
      <c r="BL130" s="24" t="s">
        <v>177</v>
      </c>
      <c r="BM130" s="24" t="s">
        <v>1314</v>
      </c>
    </row>
    <row r="131" spans="2:65" s="1" customFormat="1" ht="27">
      <c r="B131" s="41"/>
      <c r="D131" s="186" t="s">
        <v>179</v>
      </c>
      <c r="F131" s="187" t="s">
        <v>1315</v>
      </c>
      <c r="I131" s="188"/>
      <c r="L131" s="41"/>
      <c r="M131" s="189"/>
      <c r="N131" s="42"/>
      <c r="O131" s="42"/>
      <c r="P131" s="42"/>
      <c r="Q131" s="42"/>
      <c r="R131" s="42"/>
      <c r="S131" s="42"/>
      <c r="T131" s="70"/>
      <c r="AT131" s="24" t="s">
        <v>179</v>
      </c>
      <c r="AU131" s="24" t="s">
        <v>84</v>
      </c>
    </row>
    <row r="132" spans="2:65" s="1" customFormat="1" ht="27">
      <c r="B132" s="41"/>
      <c r="D132" s="186" t="s">
        <v>181</v>
      </c>
      <c r="F132" s="190" t="s">
        <v>1278</v>
      </c>
      <c r="I132" s="188"/>
      <c r="L132" s="41"/>
      <c r="M132" s="189"/>
      <c r="N132" s="42"/>
      <c r="O132" s="42"/>
      <c r="P132" s="42"/>
      <c r="Q132" s="42"/>
      <c r="R132" s="42"/>
      <c r="S132" s="42"/>
      <c r="T132" s="70"/>
      <c r="AT132" s="24" t="s">
        <v>181</v>
      </c>
      <c r="AU132" s="24" t="s">
        <v>84</v>
      </c>
    </row>
    <row r="133" spans="2:65" s="11" customFormat="1" ht="13.5">
      <c r="B133" s="191"/>
      <c r="D133" s="186" t="s">
        <v>183</v>
      </c>
      <c r="E133" s="192" t="s">
        <v>5</v>
      </c>
      <c r="F133" s="193" t="s">
        <v>1316</v>
      </c>
      <c r="H133" s="194">
        <v>115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183</v>
      </c>
      <c r="AU133" s="192" t="s">
        <v>84</v>
      </c>
      <c r="AV133" s="11" t="s">
        <v>84</v>
      </c>
      <c r="AW133" s="11" t="s">
        <v>39</v>
      </c>
      <c r="AX133" s="11" t="s">
        <v>24</v>
      </c>
      <c r="AY133" s="192" t="s">
        <v>171</v>
      </c>
    </row>
    <row r="134" spans="2:65" s="10" customFormat="1" ht="29.85" customHeight="1">
      <c r="B134" s="160"/>
      <c r="D134" s="161" t="s">
        <v>74</v>
      </c>
      <c r="E134" s="171" t="s">
        <v>177</v>
      </c>
      <c r="F134" s="171" t="s">
        <v>314</v>
      </c>
      <c r="I134" s="163"/>
      <c r="J134" s="172">
        <f>BK134</f>
        <v>0</v>
      </c>
      <c r="L134" s="160"/>
      <c r="M134" s="165"/>
      <c r="N134" s="166"/>
      <c r="O134" s="166"/>
      <c r="P134" s="167">
        <f>SUM(P135:P142)</f>
        <v>0</v>
      </c>
      <c r="Q134" s="166"/>
      <c r="R134" s="167">
        <f>SUM(R135:R142)</f>
        <v>12.205123200000001</v>
      </c>
      <c r="S134" s="166"/>
      <c r="T134" s="168">
        <f>SUM(T135:T142)</f>
        <v>0</v>
      </c>
      <c r="AR134" s="161" t="s">
        <v>24</v>
      </c>
      <c r="AT134" s="169" t="s">
        <v>74</v>
      </c>
      <c r="AU134" s="169" t="s">
        <v>24</v>
      </c>
      <c r="AY134" s="161" t="s">
        <v>171</v>
      </c>
      <c r="BK134" s="170">
        <f>SUM(BK135:BK142)</f>
        <v>0</v>
      </c>
    </row>
    <row r="135" spans="2:65" s="1" customFormat="1" ht="16.5" customHeight="1">
      <c r="B135" s="173"/>
      <c r="C135" s="174" t="s">
        <v>125</v>
      </c>
      <c r="D135" s="174" t="s">
        <v>173</v>
      </c>
      <c r="E135" s="175" t="s">
        <v>1317</v>
      </c>
      <c r="F135" s="176" t="s">
        <v>1318</v>
      </c>
      <c r="G135" s="177" t="s">
        <v>194</v>
      </c>
      <c r="H135" s="178">
        <v>3.5</v>
      </c>
      <c r="I135" s="179"/>
      <c r="J135" s="180">
        <f>ROUND(I135*H135,2)</f>
        <v>0</v>
      </c>
      <c r="K135" s="176" t="s">
        <v>195</v>
      </c>
      <c r="L135" s="41"/>
      <c r="M135" s="181" t="s">
        <v>5</v>
      </c>
      <c r="N135" s="182" t="s">
        <v>46</v>
      </c>
      <c r="O135" s="42"/>
      <c r="P135" s="183">
        <f>O135*H135</f>
        <v>0</v>
      </c>
      <c r="Q135" s="183">
        <v>2.16</v>
      </c>
      <c r="R135" s="183">
        <f>Q135*H135</f>
        <v>7.5600000000000005</v>
      </c>
      <c r="S135" s="183">
        <v>0</v>
      </c>
      <c r="T135" s="184">
        <f>S135*H135</f>
        <v>0</v>
      </c>
      <c r="AR135" s="24" t="s">
        <v>177</v>
      </c>
      <c r="AT135" s="24" t="s">
        <v>173</v>
      </c>
      <c r="AU135" s="24" t="s">
        <v>84</v>
      </c>
      <c r="AY135" s="24" t="s">
        <v>171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4" t="s">
        <v>24</v>
      </c>
      <c r="BK135" s="185">
        <f>ROUND(I135*H135,2)</f>
        <v>0</v>
      </c>
      <c r="BL135" s="24" t="s">
        <v>177</v>
      </c>
      <c r="BM135" s="24" t="s">
        <v>1319</v>
      </c>
    </row>
    <row r="136" spans="2:65" s="1" customFormat="1" ht="13.5">
      <c r="B136" s="41"/>
      <c r="D136" s="186" t="s">
        <v>179</v>
      </c>
      <c r="F136" s="187" t="s">
        <v>1320</v>
      </c>
      <c r="I136" s="188"/>
      <c r="L136" s="41"/>
      <c r="M136" s="189"/>
      <c r="N136" s="42"/>
      <c r="O136" s="42"/>
      <c r="P136" s="42"/>
      <c r="Q136" s="42"/>
      <c r="R136" s="42"/>
      <c r="S136" s="42"/>
      <c r="T136" s="70"/>
      <c r="AT136" s="24" t="s">
        <v>179</v>
      </c>
      <c r="AU136" s="24" t="s">
        <v>84</v>
      </c>
    </row>
    <row r="137" spans="2:65" s="1" customFormat="1" ht="27">
      <c r="B137" s="41"/>
      <c r="D137" s="186" t="s">
        <v>181</v>
      </c>
      <c r="F137" s="190" t="s">
        <v>1278</v>
      </c>
      <c r="I137" s="188"/>
      <c r="L137" s="41"/>
      <c r="M137" s="189"/>
      <c r="N137" s="42"/>
      <c r="O137" s="42"/>
      <c r="P137" s="42"/>
      <c r="Q137" s="42"/>
      <c r="R137" s="42"/>
      <c r="S137" s="42"/>
      <c r="T137" s="70"/>
      <c r="AT137" s="24" t="s">
        <v>181</v>
      </c>
      <c r="AU137" s="24" t="s">
        <v>84</v>
      </c>
    </row>
    <row r="138" spans="2:65" s="11" customFormat="1" ht="13.5">
      <c r="B138" s="191"/>
      <c r="D138" s="186" t="s">
        <v>183</v>
      </c>
      <c r="E138" s="192" t="s">
        <v>5</v>
      </c>
      <c r="F138" s="193" t="s">
        <v>1321</v>
      </c>
      <c r="H138" s="194">
        <v>3.5</v>
      </c>
      <c r="I138" s="195"/>
      <c r="L138" s="191"/>
      <c r="M138" s="196"/>
      <c r="N138" s="197"/>
      <c r="O138" s="197"/>
      <c r="P138" s="197"/>
      <c r="Q138" s="197"/>
      <c r="R138" s="197"/>
      <c r="S138" s="197"/>
      <c r="T138" s="198"/>
      <c r="AT138" s="192" t="s">
        <v>183</v>
      </c>
      <c r="AU138" s="192" t="s">
        <v>84</v>
      </c>
      <c r="AV138" s="11" t="s">
        <v>84</v>
      </c>
      <c r="AW138" s="11" t="s">
        <v>39</v>
      </c>
      <c r="AX138" s="11" t="s">
        <v>24</v>
      </c>
      <c r="AY138" s="192" t="s">
        <v>171</v>
      </c>
    </row>
    <row r="139" spans="2:65" s="1" customFormat="1" ht="25.5" customHeight="1">
      <c r="B139" s="173"/>
      <c r="C139" s="174" t="s">
        <v>128</v>
      </c>
      <c r="D139" s="174" t="s">
        <v>173</v>
      </c>
      <c r="E139" s="175" t="s">
        <v>1322</v>
      </c>
      <c r="F139" s="176" t="s">
        <v>1323</v>
      </c>
      <c r="G139" s="177" t="s">
        <v>176</v>
      </c>
      <c r="H139" s="178">
        <v>25.92</v>
      </c>
      <c r="I139" s="179"/>
      <c r="J139" s="180">
        <f>ROUND(I139*H139,2)</f>
        <v>0</v>
      </c>
      <c r="K139" s="176" t="s">
        <v>5</v>
      </c>
      <c r="L139" s="41"/>
      <c r="M139" s="181" t="s">
        <v>5</v>
      </c>
      <c r="N139" s="182" t="s">
        <v>46</v>
      </c>
      <c r="O139" s="42"/>
      <c r="P139" s="183">
        <f>O139*H139</f>
        <v>0</v>
      </c>
      <c r="Q139" s="183">
        <v>0.17921000000000001</v>
      </c>
      <c r="R139" s="183">
        <f>Q139*H139</f>
        <v>4.6451232000000005</v>
      </c>
      <c r="S139" s="183">
        <v>0</v>
      </c>
      <c r="T139" s="184">
        <f>S139*H139</f>
        <v>0</v>
      </c>
      <c r="AR139" s="24" t="s">
        <v>177</v>
      </c>
      <c r="AT139" s="24" t="s">
        <v>173</v>
      </c>
      <c r="AU139" s="24" t="s">
        <v>84</v>
      </c>
      <c r="AY139" s="24" t="s">
        <v>171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4" t="s">
        <v>24</v>
      </c>
      <c r="BK139" s="185">
        <f>ROUND(I139*H139,2)</f>
        <v>0</v>
      </c>
      <c r="BL139" s="24" t="s">
        <v>177</v>
      </c>
      <c r="BM139" s="24" t="s">
        <v>1324</v>
      </c>
    </row>
    <row r="140" spans="2:65" s="1" customFormat="1" ht="27">
      <c r="B140" s="41"/>
      <c r="D140" s="186" t="s">
        <v>179</v>
      </c>
      <c r="F140" s="187" t="s">
        <v>1323</v>
      </c>
      <c r="I140" s="188"/>
      <c r="L140" s="41"/>
      <c r="M140" s="189"/>
      <c r="N140" s="42"/>
      <c r="O140" s="42"/>
      <c r="P140" s="42"/>
      <c r="Q140" s="42"/>
      <c r="R140" s="42"/>
      <c r="S140" s="42"/>
      <c r="T140" s="70"/>
      <c r="AT140" s="24" t="s">
        <v>179</v>
      </c>
      <c r="AU140" s="24" t="s">
        <v>84</v>
      </c>
    </row>
    <row r="141" spans="2:65" s="1" customFormat="1" ht="27">
      <c r="B141" s="41"/>
      <c r="D141" s="186" t="s">
        <v>181</v>
      </c>
      <c r="F141" s="190" t="s">
        <v>1278</v>
      </c>
      <c r="I141" s="188"/>
      <c r="L141" s="41"/>
      <c r="M141" s="189"/>
      <c r="N141" s="42"/>
      <c r="O141" s="42"/>
      <c r="P141" s="42"/>
      <c r="Q141" s="42"/>
      <c r="R141" s="42"/>
      <c r="S141" s="42"/>
      <c r="T141" s="70"/>
      <c r="AT141" s="24" t="s">
        <v>181</v>
      </c>
      <c r="AU141" s="24" t="s">
        <v>84</v>
      </c>
    </row>
    <row r="142" spans="2:65" s="11" customFormat="1" ht="13.5">
      <c r="B142" s="191"/>
      <c r="D142" s="186" t="s">
        <v>183</v>
      </c>
      <c r="E142" s="192" t="s">
        <v>5</v>
      </c>
      <c r="F142" s="193" t="s">
        <v>1325</v>
      </c>
      <c r="H142" s="194">
        <v>25.92</v>
      </c>
      <c r="I142" s="195"/>
      <c r="L142" s="191"/>
      <c r="M142" s="196"/>
      <c r="N142" s="197"/>
      <c r="O142" s="197"/>
      <c r="P142" s="197"/>
      <c r="Q142" s="197"/>
      <c r="R142" s="197"/>
      <c r="S142" s="197"/>
      <c r="T142" s="198"/>
      <c r="AT142" s="192" t="s">
        <v>183</v>
      </c>
      <c r="AU142" s="192" t="s">
        <v>84</v>
      </c>
      <c r="AV142" s="11" t="s">
        <v>84</v>
      </c>
      <c r="AW142" s="11" t="s">
        <v>39</v>
      </c>
      <c r="AX142" s="11" t="s">
        <v>24</v>
      </c>
      <c r="AY142" s="192" t="s">
        <v>171</v>
      </c>
    </row>
    <row r="143" spans="2:65" s="10" customFormat="1" ht="29.85" customHeight="1">
      <c r="B143" s="160"/>
      <c r="D143" s="161" t="s">
        <v>74</v>
      </c>
      <c r="E143" s="171" t="s">
        <v>436</v>
      </c>
      <c r="F143" s="171" t="s">
        <v>437</v>
      </c>
      <c r="I143" s="163"/>
      <c r="J143" s="172">
        <f>BK143</f>
        <v>0</v>
      </c>
      <c r="L143" s="160"/>
      <c r="M143" s="165"/>
      <c r="N143" s="166"/>
      <c r="O143" s="166"/>
      <c r="P143" s="167">
        <f>SUM(P144:P145)</f>
        <v>0</v>
      </c>
      <c r="Q143" s="166"/>
      <c r="R143" s="167">
        <f>SUM(R144:R145)</f>
        <v>0</v>
      </c>
      <c r="S143" s="166"/>
      <c r="T143" s="168">
        <f>SUM(T144:T145)</f>
        <v>0</v>
      </c>
      <c r="AR143" s="161" t="s">
        <v>24</v>
      </c>
      <c r="AT143" s="169" t="s">
        <v>74</v>
      </c>
      <c r="AU143" s="169" t="s">
        <v>24</v>
      </c>
      <c r="AY143" s="161" t="s">
        <v>171</v>
      </c>
      <c r="BK143" s="170">
        <f>SUM(BK144:BK145)</f>
        <v>0</v>
      </c>
    </row>
    <row r="144" spans="2:65" s="1" customFormat="1" ht="16.5" customHeight="1">
      <c r="B144" s="173"/>
      <c r="C144" s="174" t="s">
        <v>131</v>
      </c>
      <c r="D144" s="174" t="s">
        <v>173</v>
      </c>
      <c r="E144" s="175" t="s">
        <v>439</v>
      </c>
      <c r="F144" s="176" t="s">
        <v>440</v>
      </c>
      <c r="G144" s="177" t="s">
        <v>259</v>
      </c>
      <c r="H144" s="178">
        <v>12.206</v>
      </c>
      <c r="I144" s="179"/>
      <c r="J144" s="180">
        <f>ROUND(I144*H144,2)</f>
        <v>0</v>
      </c>
      <c r="K144" s="176" t="s">
        <v>195</v>
      </c>
      <c r="L144" s="41"/>
      <c r="M144" s="181" t="s">
        <v>5</v>
      </c>
      <c r="N144" s="182" t="s">
        <v>46</v>
      </c>
      <c r="O144" s="42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AR144" s="24" t="s">
        <v>177</v>
      </c>
      <c r="AT144" s="24" t="s">
        <v>173</v>
      </c>
      <c r="AU144" s="24" t="s">
        <v>84</v>
      </c>
      <c r="AY144" s="24" t="s">
        <v>171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24" t="s">
        <v>24</v>
      </c>
      <c r="BK144" s="185">
        <f>ROUND(I144*H144,2)</f>
        <v>0</v>
      </c>
      <c r="BL144" s="24" t="s">
        <v>177</v>
      </c>
      <c r="BM144" s="24" t="s">
        <v>1326</v>
      </c>
    </row>
    <row r="145" spans="2:47" s="1" customFormat="1" ht="13.5">
      <c r="B145" s="41"/>
      <c r="D145" s="186" t="s">
        <v>179</v>
      </c>
      <c r="F145" s="187" t="s">
        <v>442</v>
      </c>
      <c r="I145" s="188"/>
      <c r="L145" s="41"/>
      <c r="M145" s="224"/>
      <c r="N145" s="225"/>
      <c r="O145" s="225"/>
      <c r="P145" s="225"/>
      <c r="Q145" s="225"/>
      <c r="R145" s="225"/>
      <c r="S145" s="225"/>
      <c r="T145" s="226"/>
      <c r="AT145" s="24" t="s">
        <v>179</v>
      </c>
      <c r="AU145" s="24" t="s">
        <v>84</v>
      </c>
    </row>
    <row r="146" spans="2:47" s="1" customFormat="1" ht="6.95" customHeight="1">
      <c r="B146" s="56"/>
      <c r="C146" s="57"/>
      <c r="D146" s="57"/>
      <c r="E146" s="57"/>
      <c r="F146" s="57"/>
      <c r="G146" s="57"/>
      <c r="H146" s="57"/>
      <c r="I146" s="127"/>
      <c r="J146" s="57"/>
      <c r="K146" s="57"/>
      <c r="L146" s="41"/>
    </row>
  </sheetData>
  <autoFilter ref="C79:K145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119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1327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ROUND(J80,2)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ROUND(SUM(BE80:BE145), 2)</f>
        <v>0</v>
      </c>
      <c r="G30" s="42"/>
      <c r="H30" s="42"/>
      <c r="I30" s="119">
        <v>0.21</v>
      </c>
      <c r="J30" s="118">
        <f>ROUND(ROUND((SUM(BE80:BE145)),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ROUND(SUM(BF80:BF145), 2)</f>
        <v>0</v>
      </c>
      <c r="G31" s="42"/>
      <c r="H31" s="42"/>
      <c r="I31" s="119">
        <v>0.15</v>
      </c>
      <c r="J31" s="118">
        <f>ROUND(ROUND((SUM(BF80:BF145)),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ROUND(SUM(BG80:BG145),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ROUND(SUM(BH80:BH145),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ROUND(SUM(BI80:BI145),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13 - SO 303 Tůň č.2 km 1,502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J80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J81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J82</f>
        <v>0</v>
      </c>
      <c r="K58" s="148"/>
    </row>
    <row r="59" spans="2:47" s="8" customFormat="1" ht="19.899999999999999" customHeight="1">
      <c r="B59" s="142"/>
      <c r="C59" s="143"/>
      <c r="D59" s="144" t="s">
        <v>151</v>
      </c>
      <c r="E59" s="145"/>
      <c r="F59" s="145"/>
      <c r="G59" s="145"/>
      <c r="H59" s="145"/>
      <c r="I59" s="146"/>
      <c r="J59" s="147">
        <f>J134</f>
        <v>0</v>
      </c>
      <c r="K59" s="148"/>
    </row>
    <row r="60" spans="2:47" s="8" customFormat="1" ht="19.899999999999999" customHeight="1">
      <c r="B60" s="142"/>
      <c r="C60" s="143"/>
      <c r="D60" s="144" t="s">
        <v>154</v>
      </c>
      <c r="E60" s="145"/>
      <c r="F60" s="145"/>
      <c r="G60" s="145"/>
      <c r="H60" s="145"/>
      <c r="I60" s="146"/>
      <c r="J60" s="147">
        <f>J143</f>
        <v>0</v>
      </c>
      <c r="K60" s="148"/>
    </row>
    <row r="61" spans="2:47" s="1" customFormat="1" ht="21.75" customHeight="1">
      <c r="B61" s="41"/>
      <c r="C61" s="42"/>
      <c r="D61" s="42"/>
      <c r="E61" s="42"/>
      <c r="F61" s="42"/>
      <c r="G61" s="42"/>
      <c r="H61" s="42"/>
      <c r="I61" s="106"/>
      <c r="J61" s="42"/>
      <c r="K61" s="45"/>
    </row>
    <row r="62" spans="2:47" s="1" customFormat="1" ht="6.95" customHeight="1">
      <c r="B62" s="56"/>
      <c r="C62" s="57"/>
      <c r="D62" s="57"/>
      <c r="E62" s="57"/>
      <c r="F62" s="57"/>
      <c r="G62" s="57"/>
      <c r="H62" s="57"/>
      <c r="I62" s="127"/>
      <c r="J62" s="57"/>
      <c r="K62" s="58"/>
    </row>
    <row r="66" spans="2:63" s="1" customFormat="1" ht="6.95" customHeight="1">
      <c r="B66" s="59"/>
      <c r="C66" s="60"/>
      <c r="D66" s="60"/>
      <c r="E66" s="60"/>
      <c r="F66" s="60"/>
      <c r="G66" s="60"/>
      <c r="H66" s="60"/>
      <c r="I66" s="128"/>
      <c r="J66" s="60"/>
      <c r="K66" s="60"/>
      <c r="L66" s="41"/>
    </row>
    <row r="67" spans="2:63" s="1" customFormat="1" ht="36.950000000000003" customHeight="1">
      <c r="B67" s="41"/>
      <c r="C67" s="61" t="s">
        <v>155</v>
      </c>
      <c r="L67" s="41"/>
    </row>
    <row r="68" spans="2:63" s="1" customFormat="1" ht="6.95" customHeight="1">
      <c r="B68" s="41"/>
      <c r="L68" s="41"/>
    </row>
    <row r="69" spans="2:63" s="1" customFormat="1" ht="14.45" customHeight="1">
      <c r="B69" s="41"/>
      <c r="C69" s="63" t="s">
        <v>19</v>
      </c>
      <c r="L69" s="41"/>
    </row>
    <row r="70" spans="2:63" s="1" customFormat="1" ht="16.5" customHeight="1">
      <c r="B70" s="41"/>
      <c r="E70" s="363" t="str">
        <f>E7</f>
        <v>Revitalizace Mlýnského náhonu Proskovice</v>
      </c>
      <c r="F70" s="364"/>
      <c r="G70" s="364"/>
      <c r="H70" s="364"/>
      <c r="L70" s="41"/>
    </row>
    <row r="71" spans="2:63" s="1" customFormat="1" ht="14.45" customHeight="1">
      <c r="B71" s="41"/>
      <c r="C71" s="63" t="s">
        <v>141</v>
      </c>
      <c r="L71" s="41"/>
    </row>
    <row r="72" spans="2:63" s="1" customFormat="1" ht="17.25" customHeight="1">
      <c r="B72" s="41"/>
      <c r="E72" s="339" t="str">
        <f>E9</f>
        <v>13 - SO 303 Tůň č.2 km 1,502</v>
      </c>
      <c r="F72" s="365"/>
      <c r="G72" s="365"/>
      <c r="H72" s="365"/>
      <c r="L72" s="41"/>
    </row>
    <row r="73" spans="2:63" s="1" customFormat="1" ht="6.95" customHeight="1">
      <c r="B73" s="41"/>
      <c r="L73" s="41"/>
    </row>
    <row r="74" spans="2:63" s="1" customFormat="1" ht="18" customHeight="1">
      <c r="B74" s="41"/>
      <c r="C74" s="63" t="s">
        <v>25</v>
      </c>
      <c r="F74" s="149" t="str">
        <f>F12</f>
        <v xml:space="preserve"> </v>
      </c>
      <c r="I74" s="150" t="s">
        <v>27</v>
      </c>
      <c r="J74" s="67" t="str">
        <f>IF(J12="","",J12)</f>
        <v>12. 11. 2015</v>
      </c>
      <c r="L74" s="41"/>
    </row>
    <row r="75" spans="2:63" s="1" customFormat="1" ht="6.95" customHeight="1">
      <c r="B75" s="41"/>
      <c r="L75" s="41"/>
    </row>
    <row r="76" spans="2:63" s="1" customFormat="1">
      <c r="B76" s="41"/>
      <c r="C76" s="63" t="s">
        <v>31</v>
      </c>
      <c r="F76" s="149" t="str">
        <f>E15</f>
        <v>Statutární mšsto Ostrava, MO Proskovice</v>
      </c>
      <c r="I76" s="150" t="s">
        <v>37</v>
      </c>
      <c r="J76" s="149" t="str">
        <f>E21</f>
        <v>Sweco Hydroprojekt a.s., OZ Ostrava</v>
      </c>
      <c r="L76" s="41"/>
    </row>
    <row r="77" spans="2:63" s="1" customFormat="1" ht="14.45" customHeight="1">
      <c r="B77" s="41"/>
      <c r="C77" s="63" t="s">
        <v>35</v>
      </c>
      <c r="F77" s="149" t="str">
        <f>IF(E18="","",E18)</f>
        <v/>
      </c>
      <c r="L77" s="41"/>
    </row>
    <row r="78" spans="2:63" s="1" customFormat="1" ht="10.35" customHeight="1">
      <c r="B78" s="41"/>
      <c r="L78" s="41"/>
    </row>
    <row r="79" spans="2:63" s="9" customFormat="1" ht="29.25" customHeight="1">
      <c r="B79" s="151"/>
      <c r="C79" s="152" t="s">
        <v>156</v>
      </c>
      <c r="D79" s="153" t="s">
        <v>60</v>
      </c>
      <c r="E79" s="153" t="s">
        <v>56</v>
      </c>
      <c r="F79" s="153" t="s">
        <v>157</v>
      </c>
      <c r="G79" s="153" t="s">
        <v>158</v>
      </c>
      <c r="H79" s="153" t="s">
        <v>159</v>
      </c>
      <c r="I79" s="154" t="s">
        <v>160</v>
      </c>
      <c r="J79" s="153" t="s">
        <v>145</v>
      </c>
      <c r="K79" s="155" t="s">
        <v>161</v>
      </c>
      <c r="L79" s="151"/>
      <c r="M79" s="73" t="s">
        <v>162</v>
      </c>
      <c r="N79" s="74" t="s">
        <v>45</v>
      </c>
      <c r="O79" s="74" t="s">
        <v>163</v>
      </c>
      <c r="P79" s="74" t="s">
        <v>164</v>
      </c>
      <c r="Q79" s="74" t="s">
        <v>165</v>
      </c>
      <c r="R79" s="74" t="s">
        <v>166</v>
      </c>
      <c r="S79" s="74" t="s">
        <v>167</v>
      </c>
      <c r="T79" s="75" t="s">
        <v>168</v>
      </c>
    </row>
    <row r="80" spans="2:63" s="1" customFormat="1" ht="29.25" customHeight="1">
      <c r="B80" s="41"/>
      <c r="C80" s="77" t="s">
        <v>146</v>
      </c>
      <c r="J80" s="156">
        <f>BK80</f>
        <v>0</v>
      </c>
      <c r="L80" s="41"/>
      <c r="M80" s="76"/>
      <c r="N80" s="68"/>
      <c r="O80" s="68"/>
      <c r="P80" s="157">
        <f>P81</f>
        <v>0</v>
      </c>
      <c r="Q80" s="68"/>
      <c r="R80" s="157">
        <f>R81</f>
        <v>12.205873200000001</v>
      </c>
      <c r="S80" s="68"/>
      <c r="T80" s="158">
        <f>T81</f>
        <v>0</v>
      </c>
      <c r="AT80" s="24" t="s">
        <v>74</v>
      </c>
      <c r="AU80" s="24" t="s">
        <v>147</v>
      </c>
      <c r="BK80" s="159">
        <f>BK81</f>
        <v>0</v>
      </c>
    </row>
    <row r="81" spans="2:65" s="10" customFormat="1" ht="37.35" customHeight="1">
      <c r="B81" s="160"/>
      <c r="D81" s="161" t="s">
        <v>74</v>
      </c>
      <c r="E81" s="162" t="s">
        <v>169</v>
      </c>
      <c r="F81" s="162" t="s">
        <v>170</v>
      </c>
      <c r="I81" s="163"/>
      <c r="J81" s="164">
        <f>BK81</f>
        <v>0</v>
      </c>
      <c r="L81" s="160"/>
      <c r="M81" s="165"/>
      <c r="N81" s="166"/>
      <c r="O81" s="166"/>
      <c r="P81" s="167">
        <f>P82+P134+P143</f>
        <v>0</v>
      </c>
      <c r="Q81" s="166"/>
      <c r="R81" s="167">
        <f>R82+R134+R143</f>
        <v>12.205873200000001</v>
      </c>
      <c r="S81" s="166"/>
      <c r="T81" s="168">
        <f>T82+T134+T143</f>
        <v>0</v>
      </c>
      <c r="AR81" s="161" t="s">
        <v>24</v>
      </c>
      <c r="AT81" s="169" t="s">
        <v>74</v>
      </c>
      <c r="AU81" s="169" t="s">
        <v>75</v>
      </c>
      <c r="AY81" s="161" t="s">
        <v>171</v>
      </c>
      <c r="BK81" s="170">
        <f>BK82+BK134+BK143</f>
        <v>0</v>
      </c>
    </row>
    <row r="82" spans="2:65" s="10" customFormat="1" ht="19.899999999999999" customHeight="1">
      <c r="B82" s="160"/>
      <c r="D82" s="161" t="s">
        <v>74</v>
      </c>
      <c r="E82" s="171" t="s">
        <v>24</v>
      </c>
      <c r="F82" s="171" t="s">
        <v>172</v>
      </c>
      <c r="I82" s="163"/>
      <c r="J82" s="172">
        <f>BK82</f>
        <v>0</v>
      </c>
      <c r="L82" s="160"/>
      <c r="M82" s="165"/>
      <c r="N82" s="166"/>
      <c r="O82" s="166"/>
      <c r="P82" s="167">
        <f>SUM(P83:P133)</f>
        <v>0</v>
      </c>
      <c r="Q82" s="166"/>
      <c r="R82" s="167">
        <f>SUM(R83:R133)</f>
        <v>7.5000000000000002E-4</v>
      </c>
      <c r="S82" s="166"/>
      <c r="T82" s="168">
        <f>SUM(T83:T133)</f>
        <v>0</v>
      </c>
      <c r="AR82" s="161" t="s">
        <v>24</v>
      </c>
      <c r="AT82" s="169" t="s">
        <v>74</v>
      </c>
      <c r="AU82" s="169" t="s">
        <v>24</v>
      </c>
      <c r="AY82" s="161" t="s">
        <v>171</v>
      </c>
      <c r="BK82" s="170">
        <f>SUM(BK83:BK133)</f>
        <v>0</v>
      </c>
    </row>
    <row r="83" spans="2:65" s="1" customFormat="1" ht="25.5" customHeight="1">
      <c r="B83" s="173"/>
      <c r="C83" s="174" t="s">
        <v>24</v>
      </c>
      <c r="D83" s="174" t="s">
        <v>173</v>
      </c>
      <c r="E83" s="175" t="s">
        <v>174</v>
      </c>
      <c r="F83" s="176" t="s">
        <v>175</v>
      </c>
      <c r="G83" s="177" t="s">
        <v>176</v>
      </c>
      <c r="H83" s="178">
        <v>30</v>
      </c>
      <c r="I83" s="179"/>
      <c r="J83" s="180">
        <f>ROUND(I83*H83,2)</f>
        <v>0</v>
      </c>
      <c r="K83" s="176" t="s">
        <v>5</v>
      </c>
      <c r="L83" s="41"/>
      <c r="M83" s="181" t="s">
        <v>5</v>
      </c>
      <c r="N83" s="182" t="s">
        <v>46</v>
      </c>
      <c r="O83" s="42"/>
      <c r="P83" s="183">
        <f>O83*H83</f>
        <v>0</v>
      </c>
      <c r="Q83" s="183">
        <v>0</v>
      </c>
      <c r="R83" s="183">
        <f>Q83*H83</f>
        <v>0</v>
      </c>
      <c r="S83" s="183">
        <v>0</v>
      </c>
      <c r="T83" s="184">
        <f>S83*H83</f>
        <v>0</v>
      </c>
      <c r="AR83" s="24" t="s">
        <v>177</v>
      </c>
      <c r="AT83" s="24" t="s">
        <v>173</v>
      </c>
      <c r="AU83" s="24" t="s">
        <v>84</v>
      </c>
      <c r="AY83" s="24" t="s">
        <v>171</v>
      </c>
      <c r="BE83" s="185">
        <f>IF(N83="základní",J83,0)</f>
        <v>0</v>
      </c>
      <c r="BF83" s="185">
        <f>IF(N83="snížená",J83,0)</f>
        <v>0</v>
      </c>
      <c r="BG83" s="185">
        <f>IF(N83="zákl. přenesená",J83,0)</f>
        <v>0</v>
      </c>
      <c r="BH83" s="185">
        <f>IF(N83="sníž. přenesená",J83,0)</f>
        <v>0</v>
      </c>
      <c r="BI83" s="185">
        <f>IF(N83="nulová",J83,0)</f>
        <v>0</v>
      </c>
      <c r="BJ83" s="24" t="s">
        <v>24</v>
      </c>
      <c r="BK83" s="185">
        <f>ROUND(I83*H83,2)</f>
        <v>0</v>
      </c>
      <c r="BL83" s="24" t="s">
        <v>177</v>
      </c>
      <c r="BM83" s="24" t="s">
        <v>1328</v>
      </c>
    </row>
    <row r="84" spans="2:65" s="1" customFormat="1" ht="27">
      <c r="B84" s="41"/>
      <c r="D84" s="186" t="s">
        <v>179</v>
      </c>
      <c r="F84" s="187" t="s">
        <v>180</v>
      </c>
      <c r="I84" s="188"/>
      <c r="L84" s="41"/>
      <c r="M84" s="189"/>
      <c r="N84" s="42"/>
      <c r="O84" s="42"/>
      <c r="P84" s="42"/>
      <c r="Q84" s="42"/>
      <c r="R84" s="42"/>
      <c r="S84" s="42"/>
      <c r="T84" s="70"/>
      <c r="AT84" s="24" t="s">
        <v>179</v>
      </c>
      <c r="AU84" s="24" t="s">
        <v>84</v>
      </c>
    </row>
    <row r="85" spans="2:65" s="1" customFormat="1" ht="27">
      <c r="B85" s="41"/>
      <c r="D85" s="186" t="s">
        <v>181</v>
      </c>
      <c r="F85" s="190" t="s">
        <v>1329</v>
      </c>
      <c r="I85" s="188"/>
      <c r="L85" s="41"/>
      <c r="M85" s="189"/>
      <c r="N85" s="42"/>
      <c r="O85" s="42"/>
      <c r="P85" s="42"/>
      <c r="Q85" s="42"/>
      <c r="R85" s="42"/>
      <c r="S85" s="42"/>
      <c r="T85" s="70"/>
      <c r="AT85" s="24" t="s">
        <v>181</v>
      </c>
      <c r="AU85" s="24" t="s">
        <v>84</v>
      </c>
    </row>
    <row r="86" spans="2:65" s="11" customFormat="1" ht="13.5">
      <c r="B86" s="191"/>
      <c r="D86" s="186" t="s">
        <v>183</v>
      </c>
      <c r="E86" s="192" t="s">
        <v>5</v>
      </c>
      <c r="F86" s="193" t="s">
        <v>351</v>
      </c>
      <c r="H86" s="194">
        <v>30</v>
      </c>
      <c r="I86" s="195"/>
      <c r="L86" s="191"/>
      <c r="M86" s="196"/>
      <c r="N86" s="197"/>
      <c r="O86" s="197"/>
      <c r="P86" s="197"/>
      <c r="Q86" s="197"/>
      <c r="R86" s="197"/>
      <c r="S86" s="197"/>
      <c r="T86" s="198"/>
      <c r="AT86" s="192" t="s">
        <v>183</v>
      </c>
      <c r="AU86" s="192" t="s">
        <v>84</v>
      </c>
      <c r="AV86" s="11" t="s">
        <v>84</v>
      </c>
      <c r="AW86" s="11" t="s">
        <v>39</v>
      </c>
      <c r="AX86" s="11" t="s">
        <v>24</v>
      </c>
      <c r="AY86" s="192" t="s">
        <v>171</v>
      </c>
    </row>
    <row r="87" spans="2:65" s="1" customFormat="1" ht="16.5" customHeight="1">
      <c r="B87" s="173"/>
      <c r="C87" s="174" t="s">
        <v>84</v>
      </c>
      <c r="D87" s="174" t="s">
        <v>173</v>
      </c>
      <c r="E87" s="175" t="s">
        <v>185</v>
      </c>
      <c r="F87" s="176" t="s">
        <v>186</v>
      </c>
      <c r="G87" s="177" t="s">
        <v>187</v>
      </c>
      <c r="H87" s="178">
        <v>10</v>
      </c>
      <c r="I87" s="179"/>
      <c r="J87" s="180">
        <f>ROUND(I87*H87,2)</f>
        <v>0</v>
      </c>
      <c r="K87" s="176" t="s">
        <v>5</v>
      </c>
      <c r="L87" s="41"/>
      <c r="M87" s="181" t="s">
        <v>5</v>
      </c>
      <c r="N87" s="182" t="s">
        <v>46</v>
      </c>
      <c r="O87" s="42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24" t="s">
        <v>177</v>
      </c>
      <c r="AT87" s="24" t="s">
        <v>173</v>
      </c>
      <c r="AU87" s="24" t="s">
        <v>84</v>
      </c>
      <c r="AY87" s="24" t="s">
        <v>171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4" t="s">
        <v>24</v>
      </c>
      <c r="BK87" s="185">
        <f>ROUND(I87*H87,2)</f>
        <v>0</v>
      </c>
      <c r="BL87" s="24" t="s">
        <v>177</v>
      </c>
      <c r="BM87" s="24" t="s">
        <v>1330</v>
      </c>
    </row>
    <row r="88" spans="2:65" s="1" customFormat="1" ht="13.5">
      <c r="B88" s="41"/>
      <c r="D88" s="186" t="s">
        <v>179</v>
      </c>
      <c r="F88" s="187" t="s">
        <v>189</v>
      </c>
      <c r="I88" s="188"/>
      <c r="L88" s="41"/>
      <c r="M88" s="189"/>
      <c r="N88" s="42"/>
      <c r="O88" s="42"/>
      <c r="P88" s="42"/>
      <c r="Q88" s="42"/>
      <c r="R88" s="42"/>
      <c r="S88" s="42"/>
      <c r="T88" s="70"/>
      <c r="AT88" s="24" t="s">
        <v>179</v>
      </c>
      <c r="AU88" s="24" t="s">
        <v>84</v>
      </c>
    </row>
    <row r="89" spans="2:65" s="1" customFormat="1" ht="27">
      <c r="B89" s="41"/>
      <c r="D89" s="186" t="s">
        <v>181</v>
      </c>
      <c r="F89" s="190" t="s">
        <v>1329</v>
      </c>
      <c r="I89" s="188"/>
      <c r="L89" s="41"/>
      <c r="M89" s="189"/>
      <c r="N89" s="42"/>
      <c r="O89" s="42"/>
      <c r="P89" s="42"/>
      <c r="Q89" s="42"/>
      <c r="R89" s="42"/>
      <c r="S89" s="42"/>
      <c r="T89" s="70"/>
      <c r="AT89" s="24" t="s">
        <v>181</v>
      </c>
      <c r="AU89" s="24" t="s">
        <v>84</v>
      </c>
    </row>
    <row r="90" spans="2:65" s="11" customFormat="1" ht="13.5">
      <c r="B90" s="191"/>
      <c r="D90" s="186" t="s">
        <v>183</v>
      </c>
      <c r="E90" s="192" t="s">
        <v>5</v>
      </c>
      <c r="F90" s="193" t="s">
        <v>29</v>
      </c>
      <c r="H90" s="194">
        <v>10</v>
      </c>
      <c r="I90" s="195"/>
      <c r="L90" s="191"/>
      <c r="M90" s="196"/>
      <c r="N90" s="197"/>
      <c r="O90" s="197"/>
      <c r="P90" s="197"/>
      <c r="Q90" s="197"/>
      <c r="R90" s="197"/>
      <c r="S90" s="197"/>
      <c r="T90" s="198"/>
      <c r="AT90" s="192" t="s">
        <v>183</v>
      </c>
      <c r="AU90" s="192" t="s">
        <v>84</v>
      </c>
      <c r="AV90" s="11" t="s">
        <v>84</v>
      </c>
      <c r="AW90" s="11" t="s">
        <v>39</v>
      </c>
      <c r="AX90" s="11" t="s">
        <v>24</v>
      </c>
      <c r="AY90" s="192" t="s">
        <v>171</v>
      </c>
    </row>
    <row r="91" spans="2:65" s="1" customFormat="1" ht="16.5" customHeight="1">
      <c r="B91" s="173"/>
      <c r="C91" s="174" t="s">
        <v>191</v>
      </c>
      <c r="D91" s="174" t="s">
        <v>173</v>
      </c>
      <c r="E91" s="175" t="s">
        <v>897</v>
      </c>
      <c r="F91" s="176" t="s">
        <v>898</v>
      </c>
      <c r="G91" s="177" t="s">
        <v>187</v>
      </c>
      <c r="H91" s="178">
        <v>3</v>
      </c>
      <c r="I91" s="179"/>
      <c r="J91" s="180">
        <f>ROUND(I91*H91,2)</f>
        <v>0</v>
      </c>
      <c r="K91" s="176" t="s">
        <v>5</v>
      </c>
      <c r="L91" s="41"/>
      <c r="M91" s="181" t="s">
        <v>5</v>
      </c>
      <c r="N91" s="182" t="s">
        <v>46</v>
      </c>
      <c r="O91" s="42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4" t="s">
        <v>177</v>
      </c>
      <c r="AT91" s="24" t="s">
        <v>173</v>
      </c>
      <c r="AU91" s="24" t="s">
        <v>84</v>
      </c>
      <c r="AY91" s="24" t="s">
        <v>171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4" t="s">
        <v>24</v>
      </c>
      <c r="BK91" s="185">
        <f>ROUND(I91*H91,2)</f>
        <v>0</v>
      </c>
      <c r="BL91" s="24" t="s">
        <v>177</v>
      </c>
      <c r="BM91" s="24" t="s">
        <v>1331</v>
      </c>
    </row>
    <row r="92" spans="2:65" s="1" customFormat="1" ht="13.5">
      <c r="B92" s="41"/>
      <c r="D92" s="186" t="s">
        <v>179</v>
      </c>
      <c r="F92" s="187" t="s">
        <v>900</v>
      </c>
      <c r="I92" s="188"/>
      <c r="L92" s="41"/>
      <c r="M92" s="189"/>
      <c r="N92" s="42"/>
      <c r="O92" s="42"/>
      <c r="P92" s="42"/>
      <c r="Q92" s="42"/>
      <c r="R92" s="42"/>
      <c r="S92" s="42"/>
      <c r="T92" s="70"/>
      <c r="AT92" s="24" t="s">
        <v>179</v>
      </c>
      <c r="AU92" s="24" t="s">
        <v>84</v>
      </c>
    </row>
    <row r="93" spans="2:65" s="1" customFormat="1" ht="27">
      <c r="B93" s="41"/>
      <c r="D93" s="186" t="s">
        <v>181</v>
      </c>
      <c r="F93" s="190" t="s">
        <v>1329</v>
      </c>
      <c r="I93" s="188"/>
      <c r="L93" s="41"/>
      <c r="M93" s="189"/>
      <c r="N93" s="42"/>
      <c r="O93" s="42"/>
      <c r="P93" s="42"/>
      <c r="Q93" s="42"/>
      <c r="R93" s="42"/>
      <c r="S93" s="42"/>
      <c r="T93" s="70"/>
      <c r="AT93" s="24" t="s">
        <v>181</v>
      </c>
      <c r="AU93" s="24" t="s">
        <v>84</v>
      </c>
    </row>
    <row r="94" spans="2:65" s="11" customFormat="1" ht="13.5">
      <c r="B94" s="191"/>
      <c r="D94" s="186" t="s">
        <v>183</v>
      </c>
      <c r="E94" s="192" t="s">
        <v>5</v>
      </c>
      <c r="F94" s="193" t="s">
        <v>191</v>
      </c>
      <c r="H94" s="194">
        <v>3</v>
      </c>
      <c r="I94" s="195"/>
      <c r="L94" s="191"/>
      <c r="M94" s="196"/>
      <c r="N94" s="197"/>
      <c r="O94" s="197"/>
      <c r="P94" s="197"/>
      <c r="Q94" s="197"/>
      <c r="R94" s="197"/>
      <c r="S94" s="197"/>
      <c r="T94" s="198"/>
      <c r="AT94" s="192" t="s">
        <v>183</v>
      </c>
      <c r="AU94" s="192" t="s">
        <v>84</v>
      </c>
      <c r="AV94" s="11" t="s">
        <v>84</v>
      </c>
      <c r="AW94" s="11" t="s">
        <v>39</v>
      </c>
      <c r="AX94" s="11" t="s">
        <v>24</v>
      </c>
      <c r="AY94" s="192" t="s">
        <v>171</v>
      </c>
    </row>
    <row r="95" spans="2:65" s="1" customFormat="1" ht="16.5" customHeight="1">
      <c r="B95" s="173"/>
      <c r="C95" s="174" t="s">
        <v>177</v>
      </c>
      <c r="D95" s="174" t="s">
        <v>173</v>
      </c>
      <c r="E95" s="175" t="s">
        <v>192</v>
      </c>
      <c r="F95" s="176" t="s">
        <v>193</v>
      </c>
      <c r="G95" s="177" t="s">
        <v>194</v>
      </c>
      <c r="H95" s="178">
        <v>56</v>
      </c>
      <c r="I95" s="179"/>
      <c r="J95" s="180">
        <f>ROUND(I95*H95,2)</f>
        <v>0</v>
      </c>
      <c r="K95" s="176" t="s">
        <v>195</v>
      </c>
      <c r="L95" s="41"/>
      <c r="M95" s="181" t="s">
        <v>5</v>
      </c>
      <c r="N95" s="182" t="s">
        <v>46</v>
      </c>
      <c r="O95" s="42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24" t="s">
        <v>177</v>
      </c>
      <c r="AT95" s="24" t="s">
        <v>173</v>
      </c>
      <c r="AU95" s="24" t="s">
        <v>84</v>
      </c>
      <c r="AY95" s="24" t="s">
        <v>171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4" t="s">
        <v>24</v>
      </c>
      <c r="BK95" s="185">
        <f>ROUND(I95*H95,2)</f>
        <v>0</v>
      </c>
      <c r="BL95" s="24" t="s">
        <v>177</v>
      </c>
      <c r="BM95" s="24" t="s">
        <v>1332</v>
      </c>
    </row>
    <row r="96" spans="2:65" s="1" customFormat="1" ht="27">
      <c r="B96" s="41"/>
      <c r="D96" s="186" t="s">
        <v>179</v>
      </c>
      <c r="F96" s="187" t="s">
        <v>197</v>
      </c>
      <c r="I96" s="188"/>
      <c r="L96" s="41"/>
      <c r="M96" s="189"/>
      <c r="N96" s="42"/>
      <c r="O96" s="42"/>
      <c r="P96" s="42"/>
      <c r="Q96" s="42"/>
      <c r="R96" s="42"/>
      <c r="S96" s="42"/>
      <c r="T96" s="70"/>
      <c r="AT96" s="24" t="s">
        <v>179</v>
      </c>
      <c r="AU96" s="24" t="s">
        <v>84</v>
      </c>
    </row>
    <row r="97" spans="2:65" s="1" customFormat="1" ht="27">
      <c r="B97" s="41"/>
      <c r="D97" s="186" t="s">
        <v>181</v>
      </c>
      <c r="F97" s="190" t="s">
        <v>1329</v>
      </c>
      <c r="I97" s="188"/>
      <c r="L97" s="41"/>
      <c r="M97" s="189"/>
      <c r="N97" s="42"/>
      <c r="O97" s="42"/>
      <c r="P97" s="42"/>
      <c r="Q97" s="42"/>
      <c r="R97" s="42"/>
      <c r="S97" s="42"/>
      <c r="T97" s="70"/>
      <c r="AT97" s="24" t="s">
        <v>181</v>
      </c>
      <c r="AU97" s="24" t="s">
        <v>84</v>
      </c>
    </row>
    <row r="98" spans="2:65" s="11" customFormat="1" ht="13.5">
      <c r="B98" s="191"/>
      <c r="D98" s="186" t="s">
        <v>183</v>
      </c>
      <c r="E98" s="192" t="s">
        <v>5</v>
      </c>
      <c r="F98" s="193" t="s">
        <v>1282</v>
      </c>
      <c r="H98" s="194">
        <v>56</v>
      </c>
      <c r="I98" s="195"/>
      <c r="L98" s="191"/>
      <c r="M98" s="196"/>
      <c r="N98" s="197"/>
      <c r="O98" s="197"/>
      <c r="P98" s="197"/>
      <c r="Q98" s="197"/>
      <c r="R98" s="197"/>
      <c r="S98" s="197"/>
      <c r="T98" s="198"/>
      <c r="AT98" s="192" t="s">
        <v>183</v>
      </c>
      <c r="AU98" s="192" t="s">
        <v>84</v>
      </c>
      <c r="AV98" s="11" t="s">
        <v>84</v>
      </c>
      <c r="AW98" s="11" t="s">
        <v>39</v>
      </c>
      <c r="AX98" s="11" t="s">
        <v>24</v>
      </c>
      <c r="AY98" s="192" t="s">
        <v>171</v>
      </c>
    </row>
    <row r="99" spans="2:65" s="1" customFormat="1" ht="25.5" customHeight="1">
      <c r="B99" s="173"/>
      <c r="C99" s="174" t="s">
        <v>203</v>
      </c>
      <c r="D99" s="174" t="s">
        <v>173</v>
      </c>
      <c r="E99" s="175" t="s">
        <v>1283</v>
      </c>
      <c r="F99" s="176" t="s">
        <v>1284</v>
      </c>
      <c r="G99" s="177" t="s">
        <v>194</v>
      </c>
      <c r="H99" s="178">
        <v>75</v>
      </c>
      <c r="I99" s="179"/>
      <c r="J99" s="180">
        <f>ROUND(I99*H99,2)</f>
        <v>0</v>
      </c>
      <c r="K99" s="176" t="s">
        <v>195</v>
      </c>
      <c r="L99" s="41"/>
      <c r="M99" s="181" t="s">
        <v>5</v>
      </c>
      <c r="N99" s="182" t="s">
        <v>46</v>
      </c>
      <c r="O99" s="42"/>
      <c r="P99" s="183">
        <f>O99*H99</f>
        <v>0</v>
      </c>
      <c r="Q99" s="183">
        <v>1.0000000000000001E-5</v>
      </c>
      <c r="R99" s="183">
        <f>Q99*H99</f>
        <v>7.5000000000000002E-4</v>
      </c>
      <c r="S99" s="183">
        <v>0</v>
      </c>
      <c r="T99" s="184">
        <f>S99*H99</f>
        <v>0</v>
      </c>
      <c r="AR99" s="24" t="s">
        <v>177</v>
      </c>
      <c r="AT99" s="24" t="s">
        <v>173</v>
      </c>
      <c r="AU99" s="24" t="s">
        <v>84</v>
      </c>
      <c r="AY99" s="24" t="s">
        <v>171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4" t="s">
        <v>24</v>
      </c>
      <c r="BK99" s="185">
        <f>ROUND(I99*H99,2)</f>
        <v>0</v>
      </c>
      <c r="BL99" s="24" t="s">
        <v>177</v>
      </c>
      <c r="BM99" s="24" t="s">
        <v>1333</v>
      </c>
    </row>
    <row r="100" spans="2:65" s="1" customFormat="1" ht="40.5">
      <c r="B100" s="41"/>
      <c r="D100" s="186" t="s">
        <v>179</v>
      </c>
      <c r="F100" s="187" t="s">
        <v>1286</v>
      </c>
      <c r="I100" s="188"/>
      <c r="L100" s="41"/>
      <c r="M100" s="189"/>
      <c r="N100" s="42"/>
      <c r="O100" s="42"/>
      <c r="P100" s="42"/>
      <c r="Q100" s="42"/>
      <c r="R100" s="42"/>
      <c r="S100" s="42"/>
      <c r="T100" s="70"/>
      <c r="AT100" s="24" t="s">
        <v>179</v>
      </c>
      <c r="AU100" s="24" t="s">
        <v>84</v>
      </c>
    </row>
    <row r="101" spans="2:65" s="1" customFormat="1" ht="27">
      <c r="B101" s="41"/>
      <c r="D101" s="186" t="s">
        <v>181</v>
      </c>
      <c r="F101" s="190" t="s">
        <v>1329</v>
      </c>
      <c r="I101" s="188"/>
      <c r="L101" s="41"/>
      <c r="M101" s="189"/>
      <c r="N101" s="42"/>
      <c r="O101" s="42"/>
      <c r="P101" s="42"/>
      <c r="Q101" s="42"/>
      <c r="R101" s="42"/>
      <c r="S101" s="42"/>
      <c r="T101" s="70"/>
      <c r="AT101" s="24" t="s">
        <v>181</v>
      </c>
      <c r="AU101" s="24" t="s">
        <v>84</v>
      </c>
    </row>
    <row r="102" spans="2:65" s="11" customFormat="1" ht="13.5">
      <c r="B102" s="191"/>
      <c r="D102" s="186" t="s">
        <v>183</v>
      </c>
      <c r="E102" s="192" t="s">
        <v>5</v>
      </c>
      <c r="F102" s="193" t="s">
        <v>1287</v>
      </c>
      <c r="H102" s="194">
        <v>75</v>
      </c>
      <c r="I102" s="195"/>
      <c r="L102" s="191"/>
      <c r="M102" s="196"/>
      <c r="N102" s="197"/>
      <c r="O102" s="197"/>
      <c r="P102" s="197"/>
      <c r="Q102" s="197"/>
      <c r="R102" s="197"/>
      <c r="S102" s="197"/>
      <c r="T102" s="198"/>
      <c r="AT102" s="192" t="s">
        <v>183</v>
      </c>
      <c r="AU102" s="192" t="s">
        <v>84</v>
      </c>
      <c r="AV102" s="11" t="s">
        <v>84</v>
      </c>
      <c r="AW102" s="11" t="s">
        <v>39</v>
      </c>
      <c r="AX102" s="11" t="s">
        <v>24</v>
      </c>
      <c r="AY102" s="192" t="s">
        <v>171</v>
      </c>
    </row>
    <row r="103" spans="2:65" s="1" customFormat="1" ht="25.5" customHeight="1">
      <c r="B103" s="173"/>
      <c r="C103" s="174" t="s">
        <v>210</v>
      </c>
      <c r="D103" s="174" t="s">
        <v>173</v>
      </c>
      <c r="E103" s="175" t="s">
        <v>216</v>
      </c>
      <c r="F103" s="176" t="s">
        <v>217</v>
      </c>
      <c r="G103" s="177" t="s">
        <v>194</v>
      </c>
      <c r="H103" s="178">
        <v>56</v>
      </c>
      <c r="I103" s="179"/>
      <c r="J103" s="180">
        <f>ROUND(I103*H103,2)</f>
        <v>0</v>
      </c>
      <c r="K103" s="176" t="s">
        <v>195</v>
      </c>
      <c r="L103" s="41"/>
      <c r="M103" s="181" t="s">
        <v>5</v>
      </c>
      <c r="N103" s="182" t="s">
        <v>46</v>
      </c>
      <c r="O103" s="42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4" t="s">
        <v>177</v>
      </c>
      <c r="AT103" s="24" t="s">
        <v>173</v>
      </c>
      <c r="AU103" s="24" t="s">
        <v>84</v>
      </c>
      <c r="AY103" s="24" t="s">
        <v>171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4" t="s">
        <v>24</v>
      </c>
      <c r="BK103" s="185">
        <f>ROUND(I103*H103,2)</f>
        <v>0</v>
      </c>
      <c r="BL103" s="24" t="s">
        <v>177</v>
      </c>
      <c r="BM103" s="24" t="s">
        <v>1334</v>
      </c>
    </row>
    <row r="104" spans="2:65" s="1" customFormat="1" ht="40.5">
      <c r="B104" s="41"/>
      <c r="D104" s="186" t="s">
        <v>179</v>
      </c>
      <c r="F104" s="187" t="s">
        <v>219</v>
      </c>
      <c r="I104" s="188"/>
      <c r="L104" s="41"/>
      <c r="M104" s="189"/>
      <c r="N104" s="42"/>
      <c r="O104" s="42"/>
      <c r="P104" s="42"/>
      <c r="Q104" s="42"/>
      <c r="R104" s="42"/>
      <c r="S104" s="42"/>
      <c r="T104" s="70"/>
      <c r="AT104" s="24" t="s">
        <v>179</v>
      </c>
      <c r="AU104" s="24" t="s">
        <v>84</v>
      </c>
    </row>
    <row r="105" spans="2:65" s="1" customFormat="1" ht="25.5" customHeight="1">
      <c r="B105" s="173"/>
      <c r="C105" s="174" t="s">
        <v>215</v>
      </c>
      <c r="D105" s="174" t="s">
        <v>173</v>
      </c>
      <c r="E105" s="175" t="s">
        <v>222</v>
      </c>
      <c r="F105" s="176" t="s">
        <v>223</v>
      </c>
      <c r="G105" s="177" t="s">
        <v>194</v>
      </c>
      <c r="H105" s="178">
        <v>56</v>
      </c>
      <c r="I105" s="179"/>
      <c r="J105" s="180">
        <f>ROUND(I105*H105,2)</f>
        <v>0</v>
      </c>
      <c r="K105" s="176" t="s">
        <v>5</v>
      </c>
      <c r="L105" s="41"/>
      <c r="M105" s="181" t="s">
        <v>5</v>
      </c>
      <c r="N105" s="182" t="s">
        <v>46</v>
      </c>
      <c r="O105" s="42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24" t="s">
        <v>177</v>
      </c>
      <c r="AT105" s="24" t="s">
        <v>173</v>
      </c>
      <c r="AU105" s="24" t="s">
        <v>84</v>
      </c>
      <c r="AY105" s="24" t="s">
        <v>171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4" t="s">
        <v>24</v>
      </c>
      <c r="BK105" s="185">
        <f>ROUND(I105*H105,2)</f>
        <v>0</v>
      </c>
      <c r="BL105" s="24" t="s">
        <v>177</v>
      </c>
      <c r="BM105" s="24" t="s">
        <v>1335</v>
      </c>
    </row>
    <row r="106" spans="2:65" s="1" customFormat="1" ht="40.5">
      <c r="B106" s="41"/>
      <c r="D106" s="186" t="s">
        <v>179</v>
      </c>
      <c r="F106" s="187" t="s">
        <v>219</v>
      </c>
      <c r="I106" s="188"/>
      <c r="L106" s="41"/>
      <c r="M106" s="189"/>
      <c r="N106" s="42"/>
      <c r="O106" s="42"/>
      <c r="P106" s="42"/>
      <c r="Q106" s="42"/>
      <c r="R106" s="42"/>
      <c r="S106" s="42"/>
      <c r="T106" s="70"/>
      <c r="AT106" s="24" t="s">
        <v>179</v>
      </c>
      <c r="AU106" s="24" t="s">
        <v>84</v>
      </c>
    </row>
    <row r="107" spans="2:65" s="1" customFormat="1" ht="16.5" customHeight="1">
      <c r="B107" s="173"/>
      <c r="C107" s="174" t="s">
        <v>221</v>
      </c>
      <c r="D107" s="174" t="s">
        <v>173</v>
      </c>
      <c r="E107" s="175" t="s">
        <v>228</v>
      </c>
      <c r="F107" s="176" t="s">
        <v>1290</v>
      </c>
      <c r="G107" s="177" t="s">
        <v>194</v>
      </c>
      <c r="H107" s="178">
        <v>75</v>
      </c>
      <c r="I107" s="179"/>
      <c r="J107" s="180">
        <f>ROUND(I107*H107,2)</f>
        <v>0</v>
      </c>
      <c r="K107" s="176" t="s">
        <v>195</v>
      </c>
      <c r="L107" s="41"/>
      <c r="M107" s="181" t="s">
        <v>5</v>
      </c>
      <c r="N107" s="182" t="s">
        <v>46</v>
      </c>
      <c r="O107" s="42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4" t="s">
        <v>177</v>
      </c>
      <c r="AT107" s="24" t="s">
        <v>173</v>
      </c>
      <c r="AU107" s="24" t="s">
        <v>84</v>
      </c>
      <c r="AY107" s="24" t="s">
        <v>171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4" t="s">
        <v>24</v>
      </c>
      <c r="BK107" s="185">
        <f>ROUND(I107*H107,2)</f>
        <v>0</v>
      </c>
      <c r="BL107" s="24" t="s">
        <v>177</v>
      </c>
      <c r="BM107" s="24" t="s">
        <v>1336</v>
      </c>
    </row>
    <row r="108" spans="2:65" s="1" customFormat="1" ht="40.5">
      <c r="B108" s="41"/>
      <c r="D108" s="186" t="s">
        <v>179</v>
      </c>
      <c r="F108" s="187" t="s">
        <v>231</v>
      </c>
      <c r="I108" s="188"/>
      <c r="L108" s="41"/>
      <c r="M108" s="189"/>
      <c r="N108" s="42"/>
      <c r="O108" s="42"/>
      <c r="P108" s="42"/>
      <c r="Q108" s="42"/>
      <c r="R108" s="42"/>
      <c r="S108" s="42"/>
      <c r="T108" s="70"/>
      <c r="AT108" s="24" t="s">
        <v>179</v>
      </c>
      <c r="AU108" s="24" t="s">
        <v>84</v>
      </c>
    </row>
    <row r="109" spans="2:65" s="1" customFormat="1" ht="16.5" customHeight="1">
      <c r="B109" s="173"/>
      <c r="C109" s="174" t="s">
        <v>227</v>
      </c>
      <c r="D109" s="174" t="s">
        <v>173</v>
      </c>
      <c r="E109" s="175" t="s">
        <v>238</v>
      </c>
      <c r="F109" s="176" t="s">
        <v>239</v>
      </c>
      <c r="G109" s="177" t="s">
        <v>194</v>
      </c>
      <c r="H109" s="178">
        <v>56</v>
      </c>
      <c r="I109" s="179"/>
      <c r="J109" s="180">
        <f>ROUND(I109*H109,2)</f>
        <v>0</v>
      </c>
      <c r="K109" s="176" t="s">
        <v>195</v>
      </c>
      <c r="L109" s="41"/>
      <c r="M109" s="181" t="s">
        <v>5</v>
      </c>
      <c r="N109" s="182" t="s">
        <v>46</v>
      </c>
      <c r="O109" s="42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AR109" s="24" t="s">
        <v>177</v>
      </c>
      <c r="AT109" s="24" t="s">
        <v>173</v>
      </c>
      <c r="AU109" s="24" t="s">
        <v>84</v>
      </c>
      <c r="AY109" s="24" t="s">
        <v>171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24" t="s">
        <v>24</v>
      </c>
      <c r="BK109" s="185">
        <f>ROUND(I109*H109,2)</f>
        <v>0</v>
      </c>
      <c r="BL109" s="24" t="s">
        <v>177</v>
      </c>
      <c r="BM109" s="24" t="s">
        <v>1337</v>
      </c>
    </row>
    <row r="110" spans="2:65" s="1" customFormat="1" ht="27">
      <c r="B110" s="41"/>
      <c r="D110" s="186" t="s">
        <v>179</v>
      </c>
      <c r="F110" s="187" t="s">
        <v>241</v>
      </c>
      <c r="I110" s="188"/>
      <c r="L110" s="41"/>
      <c r="M110" s="189"/>
      <c r="N110" s="42"/>
      <c r="O110" s="42"/>
      <c r="P110" s="42"/>
      <c r="Q110" s="42"/>
      <c r="R110" s="42"/>
      <c r="S110" s="42"/>
      <c r="T110" s="70"/>
      <c r="AT110" s="24" t="s">
        <v>179</v>
      </c>
      <c r="AU110" s="24" t="s">
        <v>84</v>
      </c>
    </row>
    <row r="111" spans="2:65" s="1" customFormat="1" ht="16.5" customHeight="1">
      <c r="B111" s="173"/>
      <c r="C111" s="174" t="s">
        <v>29</v>
      </c>
      <c r="D111" s="174" t="s">
        <v>173</v>
      </c>
      <c r="E111" s="175" t="s">
        <v>242</v>
      </c>
      <c r="F111" s="176" t="s">
        <v>243</v>
      </c>
      <c r="G111" s="177" t="s">
        <v>194</v>
      </c>
      <c r="H111" s="178">
        <v>131</v>
      </c>
      <c r="I111" s="179"/>
      <c r="J111" s="180">
        <f>ROUND(I111*H111,2)</f>
        <v>0</v>
      </c>
      <c r="K111" s="176" t="s">
        <v>195</v>
      </c>
      <c r="L111" s="41"/>
      <c r="M111" s="181" t="s">
        <v>5</v>
      </c>
      <c r="N111" s="182" t="s">
        <v>46</v>
      </c>
      <c r="O111" s="42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24" t="s">
        <v>177</v>
      </c>
      <c r="AT111" s="24" t="s">
        <v>173</v>
      </c>
      <c r="AU111" s="24" t="s">
        <v>84</v>
      </c>
      <c r="AY111" s="24" t="s">
        <v>171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4" t="s">
        <v>24</v>
      </c>
      <c r="BK111" s="185">
        <f>ROUND(I111*H111,2)</f>
        <v>0</v>
      </c>
      <c r="BL111" s="24" t="s">
        <v>177</v>
      </c>
      <c r="BM111" s="24" t="s">
        <v>1338</v>
      </c>
    </row>
    <row r="112" spans="2:65" s="1" customFormat="1" ht="13.5">
      <c r="B112" s="41"/>
      <c r="D112" s="186" t="s">
        <v>179</v>
      </c>
      <c r="F112" s="187" t="s">
        <v>245</v>
      </c>
      <c r="I112" s="188"/>
      <c r="L112" s="41"/>
      <c r="M112" s="189"/>
      <c r="N112" s="42"/>
      <c r="O112" s="42"/>
      <c r="P112" s="42"/>
      <c r="Q112" s="42"/>
      <c r="R112" s="42"/>
      <c r="S112" s="42"/>
      <c r="T112" s="70"/>
      <c r="AT112" s="24" t="s">
        <v>179</v>
      </c>
      <c r="AU112" s="24" t="s">
        <v>84</v>
      </c>
    </row>
    <row r="113" spans="2:65" s="12" customFormat="1" ht="13.5">
      <c r="B113" s="199"/>
      <c r="D113" s="186" t="s">
        <v>183</v>
      </c>
      <c r="E113" s="200" t="s">
        <v>5</v>
      </c>
      <c r="F113" s="201" t="s">
        <v>246</v>
      </c>
      <c r="H113" s="200" t="s">
        <v>5</v>
      </c>
      <c r="I113" s="202"/>
      <c r="L113" s="199"/>
      <c r="M113" s="203"/>
      <c r="N113" s="204"/>
      <c r="O113" s="204"/>
      <c r="P113" s="204"/>
      <c r="Q113" s="204"/>
      <c r="R113" s="204"/>
      <c r="S113" s="204"/>
      <c r="T113" s="205"/>
      <c r="AT113" s="200" t="s">
        <v>183</v>
      </c>
      <c r="AU113" s="200" t="s">
        <v>84</v>
      </c>
      <c r="AV113" s="12" t="s">
        <v>24</v>
      </c>
      <c r="AW113" s="12" t="s">
        <v>39</v>
      </c>
      <c r="AX113" s="12" t="s">
        <v>75</v>
      </c>
      <c r="AY113" s="200" t="s">
        <v>171</v>
      </c>
    </row>
    <row r="114" spans="2:65" s="11" customFormat="1" ht="13.5">
      <c r="B114" s="191"/>
      <c r="D114" s="186" t="s">
        <v>183</v>
      </c>
      <c r="E114" s="192" t="s">
        <v>5</v>
      </c>
      <c r="F114" s="193" t="s">
        <v>1108</v>
      </c>
      <c r="H114" s="194">
        <v>56</v>
      </c>
      <c r="I114" s="195"/>
      <c r="L114" s="191"/>
      <c r="M114" s="196"/>
      <c r="N114" s="197"/>
      <c r="O114" s="197"/>
      <c r="P114" s="197"/>
      <c r="Q114" s="197"/>
      <c r="R114" s="197"/>
      <c r="S114" s="197"/>
      <c r="T114" s="198"/>
      <c r="AT114" s="192" t="s">
        <v>183</v>
      </c>
      <c r="AU114" s="192" t="s">
        <v>84</v>
      </c>
      <c r="AV114" s="11" t="s">
        <v>84</v>
      </c>
      <c r="AW114" s="11" t="s">
        <v>39</v>
      </c>
      <c r="AX114" s="11" t="s">
        <v>75</v>
      </c>
      <c r="AY114" s="192" t="s">
        <v>171</v>
      </c>
    </row>
    <row r="115" spans="2:65" s="12" customFormat="1" ht="13.5">
      <c r="B115" s="199"/>
      <c r="D115" s="186" t="s">
        <v>183</v>
      </c>
      <c r="E115" s="200" t="s">
        <v>5</v>
      </c>
      <c r="F115" s="201" t="s">
        <v>1294</v>
      </c>
      <c r="H115" s="200" t="s">
        <v>5</v>
      </c>
      <c r="I115" s="202"/>
      <c r="L115" s="199"/>
      <c r="M115" s="203"/>
      <c r="N115" s="204"/>
      <c r="O115" s="204"/>
      <c r="P115" s="204"/>
      <c r="Q115" s="204"/>
      <c r="R115" s="204"/>
      <c r="S115" s="204"/>
      <c r="T115" s="205"/>
      <c r="AT115" s="200" t="s">
        <v>183</v>
      </c>
      <c r="AU115" s="200" t="s">
        <v>84</v>
      </c>
      <c r="AV115" s="12" t="s">
        <v>24</v>
      </c>
      <c r="AW115" s="12" t="s">
        <v>39</v>
      </c>
      <c r="AX115" s="12" t="s">
        <v>75</v>
      </c>
      <c r="AY115" s="200" t="s">
        <v>171</v>
      </c>
    </row>
    <row r="116" spans="2:65" s="11" customFormat="1" ht="13.5">
      <c r="B116" s="191"/>
      <c r="D116" s="186" t="s">
        <v>183</v>
      </c>
      <c r="E116" s="192" t="s">
        <v>5</v>
      </c>
      <c r="F116" s="193" t="s">
        <v>1287</v>
      </c>
      <c r="H116" s="194">
        <v>75</v>
      </c>
      <c r="I116" s="195"/>
      <c r="L116" s="191"/>
      <c r="M116" s="196"/>
      <c r="N116" s="197"/>
      <c r="O116" s="197"/>
      <c r="P116" s="197"/>
      <c r="Q116" s="197"/>
      <c r="R116" s="197"/>
      <c r="S116" s="197"/>
      <c r="T116" s="198"/>
      <c r="AT116" s="192" t="s">
        <v>183</v>
      </c>
      <c r="AU116" s="192" t="s">
        <v>84</v>
      </c>
      <c r="AV116" s="11" t="s">
        <v>84</v>
      </c>
      <c r="AW116" s="11" t="s">
        <v>39</v>
      </c>
      <c r="AX116" s="11" t="s">
        <v>75</v>
      </c>
      <c r="AY116" s="192" t="s">
        <v>171</v>
      </c>
    </row>
    <row r="117" spans="2:65" s="13" customFormat="1" ht="13.5">
      <c r="B117" s="206"/>
      <c r="D117" s="186" t="s">
        <v>183</v>
      </c>
      <c r="E117" s="207" t="s">
        <v>5</v>
      </c>
      <c r="F117" s="208" t="s">
        <v>249</v>
      </c>
      <c r="H117" s="209">
        <v>131</v>
      </c>
      <c r="I117" s="210"/>
      <c r="L117" s="206"/>
      <c r="M117" s="211"/>
      <c r="N117" s="212"/>
      <c r="O117" s="212"/>
      <c r="P117" s="212"/>
      <c r="Q117" s="212"/>
      <c r="R117" s="212"/>
      <c r="S117" s="212"/>
      <c r="T117" s="213"/>
      <c r="AT117" s="207" t="s">
        <v>183</v>
      </c>
      <c r="AU117" s="207" t="s">
        <v>84</v>
      </c>
      <c r="AV117" s="13" t="s">
        <v>177</v>
      </c>
      <c r="AW117" s="13" t="s">
        <v>39</v>
      </c>
      <c r="AX117" s="13" t="s">
        <v>24</v>
      </c>
      <c r="AY117" s="207" t="s">
        <v>171</v>
      </c>
    </row>
    <row r="118" spans="2:65" s="1" customFormat="1" ht="16.5" customHeight="1">
      <c r="B118" s="173"/>
      <c r="C118" s="174" t="s">
        <v>111</v>
      </c>
      <c r="D118" s="174" t="s">
        <v>173</v>
      </c>
      <c r="E118" s="175" t="s">
        <v>263</v>
      </c>
      <c r="F118" s="176" t="s">
        <v>1295</v>
      </c>
      <c r="G118" s="177" t="s">
        <v>176</v>
      </c>
      <c r="H118" s="178">
        <v>280</v>
      </c>
      <c r="I118" s="179"/>
      <c r="J118" s="180">
        <f>ROUND(I118*H118,2)</f>
        <v>0</v>
      </c>
      <c r="K118" s="176" t="s">
        <v>5</v>
      </c>
      <c r="L118" s="41"/>
      <c r="M118" s="181" t="s">
        <v>5</v>
      </c>
      <c r="N118" s="182" t="s">
        <v>46</v>
      </c>
      <c r="O118" s="42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4" t="s">
        <v>177</v>
      </c>
      <c r="AT118" s="24" t="s">
        <v>173</v>
      </c>
      <c r="AU118" s="24" t="s">
        <v>84</v>
      </c>
      <c r="AY118" s="24" t="s">
        <v>171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4" t="s">
        <v>24</v>
      </c>
      <c r="BK118" s="185">
        <f>ROUND(I118*H118,2)</f>
        <v>0</v>
      </c>
      <c r="BL118" s="24" t="s">
        <v>177</v>
      </c>
      <c r="BM118" s="24" t="s">
        <v>1339</v>
      </c>
    </row>
    <row r="119" spans="2:65" s="1" customFormat="1" ht="13.5">
      <c r="B119" s="41"/>
      <c r="D119" s="186" t="s">
        <v>179</v>
      </c>
      <c r="F119" s="187" t="s">
        <v>1297</v>
      </c>
      <c r="I119" s="188"/>
      <c r="L119" s="41"/>
      <c r="M119" s="189"/>
      <c r="N119" s="42"/>
      <c r="O119" s="42"/>
      <c r="P119" s="42"/>
      <c r="Q119" s="42"/>
      <c r="R119" s="42"/>
      <c r="S119" s="42"/>
      <c r="T119" s="70"/>
      <c r="AT119" s="24" t="s">
        <v>179</v>
      </c>
      <c r="AU119" s="24" t="s">
        <v>84</v>
      </c>
    </row>
    <row r="120" spans="2:65" s="1" customFormat="1" ht="27">
      <c r="B120" s="41"/>
      <c r="D120" s="186" t="s">
        <v>181</v>
      </c>
      <c r="F120" s="190" t="s">
        <v>1329</v>
      </c>
      <c r="I120" s="188"/>
      <c r="L120" s="41"/>
      <c r="M120" s="189"/>
      <c r="N120" s="42"/>
      <c r="O120" s="42"/>
      <c r="P120" s="42"/>
      <c r="Q120" s="42"/>
      <c r="R120" s="42"/>
      <c r="S120" s="42"/>
      <c r="T120" s="70"/>
      <c r="AT120" s="24" t="s">
        <v>181</v>
      </c>
      <c r="AU120" s="24" t="s">
        <v>84</v>
      </c>
    </row>
    <row r="121" spans="2:65" s="11" customFormat="1" ht="13.5">
      <c r="B121" s="191"/>
      <c r="D121" s="186" t="s">
        <v>183</v>
      </c>
      <c r="E121" s="192" t="s">
        <v>5</v>
      </c>
      <c r="F121" s="193" t="s">
        <v>1298</v>
      </c>
      <c r="H121" s="194">
        <v>280</v>
      </c>
      <c r="I121" s="195"/>
      <c r="L121" s="191"/>
      <c r="M121" s="196"/>
      <c r="N121" s="197"/>
      <c r="O121" s="197"/>
      <c r="P121" s="197"/>
      <c r="Q121" s="197"/>
      <c r="R121" s="197"/>
      <c r="S121" s="197"/>
      <c r="T121" s="198"/>
      <c r="AT121" s="192" t="s">
        <v>183</v>
      </c>
      <c r="AU121" s="192" t="s">
        <v>84</v>
      </c>
      <c r="AV121" s="11" t="s">
        <v>84</v>
      </c>
      <c r="AW121" s="11" t="s">
        <v>39</v>
      </c>
      <c r="AX121" s="11" t="s">
        <v>24</v>
      </c>
      <c r="AY121" s="192" t="s">
        <v>171</v>
      </c>
    </row>
    <row r="122" spans="2:65" s="1" customFormat="1" ht="25.5" customHeight="1">
      <c r="B122" s="173"/>
      <c r="C122" s="174" t="s">
        <v>114</v>
      </c>
      <c r="D122" s="174" t="s">
        <v>173</v>
      </c>
      <c r="E122" s="175" t="s">
        <v>1299</v>
      </c>
      <c r="F122" s="176" t="s">
        <v>1300</v>
      </c>
      <c r="G122" s="177" t="s">
        <v>176</v>
      </c>
      <c r="H122" s="178">
        <v>165</v>
      </c>
      <c r="I122" s="179"/>
      <c r="J122" s="180">
        <f>ROUND(I122*H122,2)</f>
        <v>0</v>
      </c>
      <c r="K122" s="176" t="s">
        <v>195</v>
      </c>
      <c r="L122" s="41"/>
      <c r="M122" s="181" t="s">
        <v>5</v>
      </c>
      <c r="N122" s="182" t="s">
        <v>46</v>
      </c>
      <c r="O122" s="42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AR122" s="24" t="s">
        <v>177</v>
      </c>
      <c r="AT122" s="24" t="s">
        <v>173</v>
      </c>
      <c r="AU122" s="24" t="s">
        <v>84</v>
      </c>
      <c r="AY122" s="24" t="s">
        <v>171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4" t="s">
        <v>24</v>
      </c>
      <c r="BK122" s="185">
        <f>ROUND(I122*H122,2)</f>
        <v>0</v>
      </c>
      <c r="BL122" s="24" t="s">
        <v>177</v>
      </c>
      <c r="BM122" s="24" t="s">
        <v>1340</v>
      </c>
    </row>
    <row r="123" spans="2:65" s="1" customFormat="1" ht="27">
      <c r="B123" s="41"/>
      <c r="D123" s="186" t="s">
        <v>179</v>
      </c>
      <c r="F123" s="187" t="s">
        <v>1302</v>
      </c>
      <c r="I123" s="188"/>
      <c r="L123" s="41"/>
      <c r="M123" s="189"/>
      <c r="N123" s="42"/>
      <c r="O123" s="42"/>
      <c r="P123" s="42"/>
      <c r="Q123" s="42"/>
      <c r="R123" s="42"/>
      <c r="S123" s="42"/>
      <c r="T123" s="70"/>
      <c r="AT123" s="24" t="s">
        <v>179</v>
      </c>
      <c r="AU123" s="24" t="s">
        <v>84</v>
      </c>
    </row>
    <row r="124" spans="2:65" s="1" customFormat="1" ht="25.5" customHeight="1">
      <c r="B124" s="173"/>
      <c r="C124" s="174" t="s">
        <v>117</v>
      </c>
      <c r="D124" s="174" t="s">
        <v>173</v>
      </c>
      <c r="E124" s="175" t="s">
        <v>1303</v>
      </c>
      <c r="F124" s="176" t="s">
        <v>1304</v>
      </c>
      <c r="G124" s="177" t="s">
        <v>176</v>
      </c>
      <c r="H124" s="178">
        <v>115</v>
      </c>
      <c r="I124" s="179"/>
      <c r="J124" s="180">
        <f>ROUND(I124*H124,2)</f>
        <v>0</v>
      </c>
      <c r="K124" s="176" t="s">
        <v>195</v>
      </c>
      <c r="L124" s="41"/>
      <c r="M124" s="181" t="s">
        <v>5</v>
      </c>
      <c r="N124" s="182" t="s">
        <v>46</v>
      </c>
      <c r="O124" s="42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24" t="s">
        <v>177</v>
      </c>
      <c r="AT124" s="24" t="s">
        <v>173</v>
      </c>
      <c r="AU124" s="24" t="s">
        <v>84</v>
      </c>
      <c r="AY124" s="24" t="s">
        <v>171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4" t="s">
        <v>24</v>
      </c>
      <c r="BK124" s="185">
        <f>ROUND(I124*H124,2)</f>
        <v>0</v>
      </c>
      <c r="BL124" s="24" t="s">
        <v>177</v>
      </c>
      <c r="BM124" s="24" t="s">
        <v>1341</v>
      </c>
    </row>
    <row r="125" spans="2:65" s="1" customFormat="1" ht="27">
      <c r="B125" s="41"/>
      <c r="D125" s="186" t="s">
        <v>179</v>
      </c>
      <c r="F125" s="187" t="s">
        <v>1306</v>
      </c>
      <c r="I125" s="188"/>
      <c r="L125" s="41"/>
      <c r="M125" s="189"/>
      <c r="N125" s="42"/>
      <c r="O125" s="42"/>
      <c r="P125" s="42"/>
      <c r="Q125" s="42"/>
      <c r="R125" s="42"/>
      <c r="S125" s="42"/>
      <c r="T125" s="70"/>
      <c r="AT125" s="24" t="s">
        <v>179</v>
      </c>
      <c r="AU125" s="24" t="s">
        <v>84</v>
      </c>
    </row>
    <row r="126" spans="2:65" s="1" customFormat="1" ht="25.5" customHeight="1">
      <c r="B126" s="173"/>
      <c r="C126" s="174" t="s">
        <v>120</v>
      </c>
      <c r="D126" s="174" t="s">
        <v>173</v>
      </c>
      <c r="E126" s="175" t="s">
        <v>1307</v>
      </c>
      <c r="F126" s="176" t="s">
        <v>1308</v>
      </c>
      <c r="G126" s="177" t="s">
        <v>176</v>
      </c>
      <c r="H126" s="178">
        <v>165</v>
      </c>
      <c r="I126" s="179"/>
      <c r="J126" s="180">
        <f>ROUND(I126*H126,2)</f>
        <v>0</v>
      </c>
      <c r="K126" s="176" t="s">
        <v>195</v>
      </c>
      <c r="L126" s="41"/>
      <c r="M126" s="181" t="s">
        <v>5</v>
      </c>
      <c r="N126" s="182" t="s">
        <v>46</v>
      </c>
      <c r="O126" s="42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AR126" s="24" t="s">
        <v>177</v>
      </c>
      <c r="AT126" s="24" t="s">
        <v>173</v>
      </c>
      <c r="AU126" s="24" t="s">
        <v>84</v>
      </c>
      <c r="AY126" s="24" t="s">
        <v>171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4" t="s">
        <v>24</v>
      </c>
      <c r="BK126" s="185">
        <f>ROUND(I126*H126,2)</f>
        <v>0</v>
      </c>
      <c r="BL126" s="24" t="s">
        <v>177</v>
      </c>
      <c r="BM126" s="24" t="s">
        <v>1342</v>
      </c>
    </row>
    <row r="127" spans="2:65" s="1" customFormat="1" ht="27">
      <c r="B127" s="41"/>
      <c r="D127" s="186" t="s">
        <v>179</v>
      </c>
      <c r="F127" s="187" t="s">
        <v>1310</v>
      </c>
      <c r="I127" s="188"/>
      <c r="L127" s="41"/>
      <c r="M127" s="189"/>
      <c r="N127" s="42"/>
      <c r="O127" s="42"/>
      <c r="P127" s="42"/>
      <c r="Q127" s="42"/>
      <c r="R127" s="42"/>
      <c r="S127" s="42"/>
      <c r="T127" s="70"/>
      <c r="AT127" s="24" t="s">
        <v>179</v>
      </c>
      <c r="AU127" s="24" t="s">
        <v>84</v>
      </c>
    </row>
    <row r="128" spans="2:65" s="1" customFormat="1" ht="27">
      <c r="B128" s="41"/>
      <c r="D128" s="186" t="s">
        <v>181</v>
      </c>
      <c r="F128" s="190" t="s">
        <v>1329</v>
      </c>
      <c r="I128" s="188"/>
      <c r="L128" s="41"/>
      <c r="M128" s="189"/>
      <c r="N128" s="42"/>
      <c r="O128" s="42"/>
      <c r="P128" s="42"/>
      <c r="Q128" s="42"/>
      <c r="R128" s="42"/>
      <c r="S128" s="42"/>
      <c r="T128" s="70"/>
      <c r="AT128" s="24" t="s">
        <v>181</v>
      </c>
      <c r="AU128" s="24" t="s">
        <v>84</v>
      </c>
    </row>
    <row r="129" spans="2:65" s="11" customFormat="1" ht="13.5">
      <c r="B129" s="191"/>
      <c r="D129" s="186" t="s">
        <v>183</v>
      </c>
      <c r="E129" s="192" t="s">
        <v>5</v>
      </c>
      <c r="F129" s="193" t="s">
        <v>1311</v>
      </c>
      <c r="H129" s="194">
        <v>165</v>
      </c>
      <c r="I129" s="195"/>
      <c r="L129" s="191"/>
      <c r="M129" s="196"/>
      <c r="N129" s="197"/>
      <c r="O129" s="197"/>
      <c r="P129" s="197"/>
      <c r="Q129" s="197"/>
      <c r="R129" s="197"/>
      <c r="S129" s="197"/>
      <c r="T129" s="198"/>
      <c r="AT129" s="192" t="s">
        <v>183</v>
      </c>
      <c r="AU129" s="192" t="s">
        <v>84</v>
      </c>
      <c r="AV129" s="11" t="s">
        <v>84</v>
      </c>
      <c r="AW129" s="11" t="s">
        <v>39</v>
      </c>
      <c r="AX129" s="11" t="s">
        <v>24</v>
      </c>
      <c r="AY129" s="192" t="s">
        <v>171</v>
      </c>
    </row>
    <row r="130" spans="2:65" s="1" customFormat="1" ht="16.5" customHeight="1">
      <c r="B130" s="173"/>
      <c r="C130" s="174" t="s">
        <v>11</v>
      </c>
      <c r="D130" s="174" t="s">
        <v>173</v>
      </c>
      <c r="E130" s="175" t="s">
        <v>1312</v>
      </c>
      <c r="F130" s="176" t="s">
        <v>1313</v>
      </c>
      <c r="G130" s="177" t="s">
        <v>176</v>
      </c>
      <c r="H130" s="178">
        <v>115</v>
      </c>
      <c r="I130" s="179"/>
      <c r="J130" s="180">
        <f>ROUND(I130*H130,2)</f>
        <v>0</v>
      </c>
      <c r="K130" s="176" t="s">
        <v>195</v>
      </c>
      <c r="L130" s="41"/>
      <c r="M130" s="181" t="s">
        <v>5</v>
      </c>
      <c r="N130" s="182" t="s">
        <v>46</v>
      </c>
      <c r="O130" s="42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AR130" s="24" t="s">
        <v>177</v>
      </c>
      <c r="AT130" s="24" t="s">
        <v>173</v>
      </c>
      <c r="AU130" s="24" t="s">
        <v>84</v>
      </c>
      <c r="AY130" s="24" t="s">
        <v>171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24" t="s">
        <v>24</v>
      </c>
      <c r="BK130" s="185">
        <f>ROUND(I130*H130,2)</f>
        <v>0</v>
      </c>
      <c r="BL130" s="24" t="s">
        <v>177</v>
      </c>
      <c r="BM130" s="24" t="s">
        <v>1343</v>
      </c>
    </row>
    <row r="131" spans="2:65" s="1" customFormat="1" ht="27">
      <c r="B131" s="41"/>
      <c r="D131" s="186" t="s">
        <v>179</v>
      </c>
      <c r="F131" s="187" t="s">
        <v>1315</v>
      </c>
      <c r="I131" s="188"/>
      <c r="L131" s="41"/>
      <c r="M131" s="189"/>
      <c r="N131" s="42"/>
      <c r="O131" s="42"/>
      <c r="P131" s="42"/>
      <c r="Q131" s="42"/>
      <c r="R131" s="42"/>
      <c r="S131" s="42"/>
      <c r="T131" s="70"/>
      <c r="AT131" s="24" t="s">
        <v>179</v>
      </c>
      <c r="AU131" s="24" t="s">
        <v>84</v>
      </c>
    </row>
    <row r="132" spans="2:65" s="1" customFormat="1" ht="27">
      <c r="B132" s="41"/>
      <c r="D132" s="186" t="s">
        <v>181</v>
      </c>
      <c r="F132" s="190" t="s">
        <v>1329</v>
      </c>
      <c r="I132" s="188"/>
      <c r="L132" s="41"/>
      <c r="M132" s="189"/>
      <c r="N132" s="42"/>
      <c r="O132" s="42"/>
      <c r="P132" s="42"/>
      <c r="Q132" s="42"/>
      <c r="R132" s="42"/>
      <c r="S132" s="42"/>
      <c r="T132" s="70"/>
      <c r="AT132" s="24" t="s">
        <v>181</v>
      </c>
      <c r="AU132" s="24" t="s">
        <v>84</v>
      </c>
    </row>
    <row r="133" spans="2:65" s="11" customFormat="1" ht="13.5">
      <c r="B133" s="191"/>
      <c r="D133" s="186" t="s">
        <v>183</v>
      </c>
      <c r="E133" s="192" t="s">
        <v>5</v>
      </c>
      <c r="F133" s="193" t="s">
        <v>1316</v>
      </c>
      <c r="H133" s="194">
        <v>115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183</v>
      </c>
      <c r="AU133" s="192" t="s">
        <v>84</v>
      </c>
      <c r="AV133" s="11" t="s">
        <v>84</v>
      </c>
      <c r="AW133" s="11" t="s">
        <v>39</v>
      </c>
      <c r="AX133" s="11" t="s">
        <v>24</v>
      </c>
      <c r="AY133" s="192" t="s">
        <v>171</v>
      </c>
    </row>
    <row r="134" spans="2:65" s="10" customFormat="1" ht="29.85" customHeight="1">
      <c r="B134" s="160"/>
      <c r="D134" s="161" t="s">
        <v>74</v>
      </c>
      <c r="E134" s="171" t="s">
        <v>177</v>
      </c>
      <c r="F134" s="171" t="s">
        <v>314</v>
      </c>
      <c r="I134" s="163"/>
      <c r="J134" s="172">
        <f>BK134</f>
        <v>0</v>
      </c>
      <c r="L134" s="160"/>
      <c r="M134" s="165"/>
      <c r="N134" s="166"/>
      <c r="O134" s="166"/>
      <c r="P134" s="167">
        <f>SUM(P135:P142)</f>
        <v>0</v>
      </c>
      <c r="Q134" s="166"/>
      <c r="R134" s="167">
        <f>SUM(R135:R142)</f>
        <v>12.205123200000001</v>
      </c>
      <c r="S134" s="166"/>
      <c r="T134" s="168">
        <f>SUM(T135:T142)</f>
        <v>0</v>
      </c>
      <c r="AR134" s="161" t="s">
        <v>24</v>
      </c>
      <c r="AT134" s="169" t="s">
        <v>74</v>
      </c>
      <c r="AU134" s="169" t="s">
        <v>24</v>
      </c>
      <c r="AY134" s="161" t="s">
        <v>171</v>
      </c>
      <c r="BK134" s="170">
        <f>SUM(BK135:BK142)</f>
        <v>0</v>
      </c>
    </row>
    <row r="135" spans="2:65" s="1" customFormat="1" ht="16.5" customHeight="1">
      <c r="B135" s="173"/>
      <c r="C135" s="174" t="s">
        <v>125</v>
      </c>
      <c r="D135" s="174" t="s">
        <v>173</v>
      </c>
      <c r="E135" s="175" t="s">
        <v>1317</v>
      </c>
      <c r="F135" s="176" t="s">
        <v>1318</v>
      </c>
      <c r="G135" s="177" t="s">
        <v>194</v>
      </c>
      <c r="H135" s="178">
        <v>3.5</v>
      </c>
      <c r="I135" s="179"/>
      <c r="J135" s="180">
        <f>ROUND(I135*H135,2)</f>
        <v>0</v>
      </c>
      <c r="K135" s="176" t="s">
        <v>195</v>
      </c>
      <c r="L135" s="41"/>
      <c r="M135" s="181" t="s">
        <v>5</v>
      </c>
      <c r="N135" s="182" t="s">
        <v>46</v>
      </c>
      <c r="O135" s="42"/>
      <c r="P135" s="183">
        <f>O135*H135</f>
        <v>0</v>
      </c>
      <c r="Q135" s="183">
        <v>2.16</v>
      </c>
      <c r="R135" s="183">
        <f>Q135*H135</f>
        <v>7.5600000000000005</v>
      </c>
      <c r="S135" s="183">
        <v>0</v>
      </c>
      <c r="T135" s="184">
        <f>S135*H135</f>
        <v>0</v>
      </c>
      <c r="AR135" s="24" t="s">
        <v>177</v>
      </c>
      <c r="AT135" s="24" t="s">
        <v>173</v>
      </c>
      <c r="AU135" s="24" t="s">
        <v>84</v>
      </c>
      <c r="AY135" s="24" t="s">
        <v>171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4" t="s">
        <v>24</v>
      </c>
      <c r="BK135" s="185">
        <f>ROUND(I135*H135,2)</f>
        <v>0</v>
      </c>
      <c r="BL135" s="24" t="s">
        <v>177</v>
      </c>
      <c r="BM135" s="24" t="s">
        <v>1344</v>
      </c>
    </row>
    <row r="136" spans="2:65" s="1" customFormat="1" ht="13.5">
      <c r="B136" s="41"/>
      <c r="D136" s="186" t="s">
        <v>179</v>
      </c>
      <c r="F136" s="187" t="s">
        <v>1320</v>
      </c>
      <c r="I136" s="188"/>
      <c r="L136" s="41"/>
      <c r="M136" s="189"/>
      <c r="N136" s="42"/>
      <c r="O136" s="42"/>
      <c r="P136" s="42"/>
      <c r="Q136" s="42"/>
      <c r="R136" s="42"/>
      <c r="S136" s="42"/>
      <c r="T136" s="70"/>
      <c r="AT136" s="24" t="s">
        <v>179</v>
      </c>
      <c r="AU136" s="24" t="s">
        <v>84</v>
      </c>
    </row>
    <row r="137" spans="2:65" s="1" customFormat="1" ht="27">
      <c r="B137" s="41"/>
      <c r="D137" s="186" t="s">
        <v>181</v>
      </c>
      <c r="F137" s="190" t="s">
        <v>1329</v>
      </c>
      <c r="I137" s="188"/>
      <c r="L137" s="41"/>
      <c r="M137" s="189"/>
      <c r="N137" s="42"/>
      <c r="O137" s="42"/>
      <c r="P137" s="42"/>
      <c r="Q137" s="42"/>
      <c r="R137" s="42"/>
      <c r="S137" s="42"/>
      <c r="T137" s="70"/>
      <c r="AT137" s="24" t="s">
        <v>181</v>
      </c>
      <c r="AU137" s="24" t="s">
        <v>84</v>
      </c>
    </row>
    <row r="138" spans="2:65" s="11" customFormat="1" ht="13.5">
      <c r="B138" s="191"/>
      <c r="D138" s="186" t="s">
        <v>183</v>
      </c>
      <c r="E138" s="192" t="s">
        <v>5</v>
      </c>
      <c r="F138" s="193" t="s">
        <v>1321</v>
      </c>
      <c r="H138" s="194">
        <v>3.5</v>
      </c>
      <c r="I138" s="195"/>
      <c r="L138" s="191"/>
      <c r="M138" s="196"/>
      <c r="N138" s="197"/>
      <c r="O138" s="197"/>
      <c r="P138" s="197"/>
      <c r="Q138" s="197"/>
      <c r="R138" s="197"/>
      <c r="S138" s="197"/>
      <c r="T138" s="198"/>
      <c r="AT138" s="192" t="s">
        <v>183</v>
      </c>
      <c r="AU138" s="192" t="s">
        <v>84</v>
      </c>
      <c r="AV138" s="11" t="s">
        <v>84</v>
      </c>
      <c r="AW138" s="11" t="s">
        <v>39</v>
      </c>
      <c r="AX138" s="11" t="s">
        <v>24</v>
      </c>
      <c r="AY138" s="192" t="s">
        <v>171</v>
      </c>
    </row>
    <row r="139" spans="2:65" s="1" customFormat="1" ht="25.5" customHeight="1">
      <c r="B139" s="173"/>
      <c r="C139" s="174" t="s">
        <v>128</v>
      </c>
      <c r="D139" s="174" t="s">
        <v>173</v>
      </c>
      <c r="E139" s="175" t="s">
        <v>1322</v>
      </c>
      <c r="F139" s="176" t="s">
        <v>1323</v>
      </c>
      <c r="G139" s="177" t="s">
        <v>176</v>
      </c>
      <c r="H139" s="178">
        <v>25.92</v>
      </c>
      <c r="I139" s="179"/>
      <c r="J139" s="180">
        <f>ROUND(I139*H139,2)</f>
        <v>0</v>
      </c>
      <c r="K139" s="176" t="s">
        <v>5</v>
      </c>
      <c r="L139" s="41"/>
      <c r="M139" s="181" t="s">
        <v>5</v>
      </c>
      <c r="N139" s="182" t="s">
        <v>46</v>
      </c>
      <c r="O139" s="42"/>
      <c r="P139" s="183">
        <f>O139*H139</f>
        <v>0</v>
      </c>
      <c r="Q139" s="183">
        <v>0.17921000000000001</v>
      </c>
      <c r="R139" s="183">
        <f>Q139*H139</f>
        <v>4.6451232000000005</v>
      </c>
      <c r="S139" s="183">
        <v>0</v>
      </c>
      <c r="T139" s="184">
        <f>S139*H139</f>
        <v>0</v>
      </c>
      <c r="AR139" s="24" t="s">
        <v>177</v>
      </c>
      <c r="AT139" s="24" t="s">
        <v>173</v>
      </c>
      <c r="AU139" s="24" t="s">
        <v>84</v>
      </c>
      <c r="AY139" s="24" t="s">
        <v>171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4" t="s">
        <v>24</v>
      </c>
      <c r="BK139" s="185">
        <f>ROUND(I139*H139,2)</f>
        <v>0</v>
      </c>
      <c r="BL139" s="24" t="s">
        <v>177</v>
      </c>
      <c r="BM139" s="24" t="s">
        <v>1345</v>
      </c>
    </row>
    <row r="140" spans="2:65" s="1" customFormat="1" ht="27">
      <c r="B140" s="41"/>
      <c r="D140" s="186" t="s">
        <v>179</v>
      </c>
      <c r="F140" s="187" t="s">
        <v>1323</v>
      </c>
      <c r="I140" s="188"/>
      <c r="L140" s="41"/>
      <c r="M140" s="189"/>
      <c r="N140" s="42"/>
      <c r="O140" s="42"/>
      <c r="P140" s="42"/>
      <c r="Q140" s="42"/>
      <c r="R140" s="42"/>
      <c r="S140" s="42"/>
      <c r="T140" s="70"/>
      <c r="AT140" s="24" t="s">
        <v>179</v>
      </c>
      <c r="AU140" s="24" t="s">
        <v>84</v>
      </c>
    </row>
    <row r="141" spans="2:65" s="1" customFormat="1" ht="27">
      <c r="B141" s="41"/>
      <c r="D141" s="186" t="s">
        <v>181</v>
      </c>
      <c r="F141" s="190" t="s">
        <v>1329</v>
      </c>
      <c r="I141" s="188"/>
      <c r="L141" s="41"/>
      <c r="M141" s="189"/>
      <c r="N141" s="42"/>
      <c r="O141" s="42"/>
      <c r="P141" s="42"/>
      <c r="Q141" s="42"/>
      <c r="R141" s="42"/>
      <c r="S141" s="42"/>
      <c r="T141" s="70"/>
      <c r="AT141" s="24" t="s">
        <v>181</v>
      </c>
      <c r="AU141" s="24" t="s">
        <v>84</v>
      </c>
    </row>
    <row r="142" spans="2:65" s="11" customFormat="1" ht="13.5">
      <c r="B142" s="191"/>
      <c r="D142" s="186" t="s">
        <v>183</v>
      </c>
      <c r="E142" s="192" t="s">
        <v>5</v>
      </c>
      <c r="F142" s="193" t="s">
        <v>1325</v>
      </c>
      <c r="H142" s="194">
        <v>25.92</v>
      </c>
      <c r="I142" s="195"/>
      <c r="L142" s="191"/>
      <c r="M142" s="196"/>
      <c r="N142" s="197"/>
      <c r="O142" s="197"/>
      <c r="P142" s="197"/>
      <c r="Q142" s="197"/>
      <c r="R142" s="197"/>
      <c r="S142" s="197"/>
      <c r="T142" s="198"/>
      <c r="AT142" s="192" t="s">
        <v>183</v>
      </c>
      <c r="AU142" s="192" t="s">
        <v>84</v>
      </c>
      <c r="AV142" s="11" t="s">
        <v>84</v>
      </c>
      <c r="AW142" s="11" t="s">
        <v>39</v>
      </c>
      <c r="AX142" s="11" t="s">
        <v>24</v>
      </c>
      <c r="AY142" s="192" t="s">
        <v>171</v>
      </c>
    </row>
    <row r="143" spans="2:65" s="10" customFormat="1" ht="29.85" customHeight="1">
      <c r="B143" s="160"/>
      <c r="D143" s="161" t="s">
        <v>74</v>
      </c>
      <c r="E143" s="171" t="s">
        <v>436</v>
      </c>
      <c r="F143" s="171" t="s">
        <v>437</v>
      </c>
      <c r="I143" s="163"/>
      <c r="J143" s="172">
        <f>BK143</f>
        <v>0</v>
      </c>
      <c r="L143" s="160"/>
      <c r="M143" s="165"/>
      <c r="N143" s="166"/>
      <c r="O143" s="166"/>
      <c r="P143" s="167">
        <f>SUM(P144:P145)</f>
        <v>0</v>
      </c>
      <c r="Q143" s="166"/>
      <c r="R143" s="167">
        <f>SUM(R144:R145)</f>
        <v>0</v>
      </c>
      <c r="S143" s="166"/>
      <c r="T143" s="168">
        <f>SUM(T144:T145)</f>
        <v>0</v>
      </c>
      <c r="AR143" s="161" t="s">
        <v>24</v>
      </c>
      <c r="AT143" s="169" t="s">
        <v>74</v>
      </c>
      <c r="AU143" s="169" t="s">
        <v>24</v>
      </c>
      <c r="AY143" s="161" t="s">
        <v>171</v>
      </c>
      <c r="BK143" s="170">
        <f>SUM(BK144:BK145)</f>
        <v>0</v>
      </c>
    </row>
    <row r="144" spans="2:65" s="1" customFormat="1" ht="16.5" customHeight="1">
      <c r="B144" s="173"/>
      <c r="C144" s="174" t="s">
        <v>131</v>
      </c>
      <c r="D144" s="174" t="s">
        <v>173</v>
      </c>
      <c r="E144" s="175" t="s">
        <v>439</v>
      </c>
      <c r="F144" s="176" t="s">
        <v>440</v>
      </c>
      <c r="G144" s="177" t="s">
        <v>259</v>
      </c>
      <c r="H144" s="178">
        <v>12.206</v>
      </c>
      <c r="I144" s="179"/>
      <c r="J144" s="180">
        <f>ROUND(I144*H144,2)</f>
        <v>0</v>
      </c>
      <c r="K144" s="176" t="s">
        <v>195</v>
      </c>
      <c r="L144" s="41"/>
      <c r="M144" s="181" t="s">
        <v>5</v>
      </c>
      <c r="N144" s="182" t="s">
        <v>46</v>
      </c>
      <c r="O144" s="42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AR144" s="24" t="s">
        <v>177</v>
      </c>
      <c r="AT144" s="24" t="s">
        <v>173</v>
      </c>
      <c r="AU144" s="24" t="s">
        <v>84</v>
      </c>
      <c r="AY144" s="24" t="s">
        <v>171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24" t="s">
        <v>24</v>
      </c>
      <c r="BK144" s="185">
        <f>ROUND(I144*H144,2)</f>
        <v>0</v>
      </c>
      <c r="BL144" s="24" t="s">
        <v>177</v>
      </c>
      <c r="BM144" s="24" t="s">
        <v>1346</v>
      </c>
    </row>
    <row r="145" spans="2:47" s="1" customFormat="1" ht="13.5">
      <c r="B145" s="41"/>
      <c r="D145" s="186" t="s">
        <v>179</v>
      </c>
      <c r="F145" s="187" t="s">
        <v>442</v>
      </c>
      <c r="I145" s="188"/>
      <c r="L145" s="41"/>
      <c r="M145" s="224"/>
      <c r="N145" s="225"/>
      <c r="O145" s="225"/>
      <c r="P145" s="225"/>
      <c r="Q145" s="225"/>
      <c r="R145" s="225"/>
      <c r="S145" s="225"/>
      <c r="T145" s="226"/>
      <c r="AT145" s="24" t="s">
        <v>179</v>
      </c>
      <c r="AU145" s="24" t="s">
        <v>84</v>
      </c>
    </row>
    <row r="146" spans="2:47" s="1" customFormat="1" ht="6.95" customHeight="1">
      <c r="B146" s="56"/>
      <c r="C146" s="57"/>
      <c r="D146" s="57"/>
      <c r="E146" s="57"/>
      <c r="F146" s="57"/>
      <c r="G146" s="57"/>
      <c r="H146" s="57"/>
      <c r="I146" s="127"/>
      <c r="J146" s="57"/>
      <c r="K146" s="57"/>
      <c r="L146" s="41"/>
    </row>
  </sheetData>
  <autoFilter ref="C79:K145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122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1347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ROUND(J80,2)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ROUND(SUM(BE80:BE151), 2)</f>
        <v>0</v>
      </c>
      <c r="G30" s="42"/>
      <c r="H30" s="42"/>
      <c r="I30" s="119">
        <v>0.21</v>
      </c>
      <c r="J30" s="118">
        <f>ROUND(ROUND((SUM(BE80:BE151)),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ROUND(SUM(BF80:BF151), 2)</f>
        <v>0</v>
      </c>
      <c r="G31" s="42"/>
      <c r="H31" s="42"/>
      <c r="I31" s="119">
        <v>0.15</v>
      </c>
      <c r="J31" s="118">
        <f>ROUND(ROUND((SUM(BF80:BF151)),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ROUND(SUM(BG80:BG151),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ROUND(SUM(BH80:BH151),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ROUND(SUM(BI80:BI151),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14 - SO 305 Tůň č.3 km 1,263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J80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J81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J82</f>
        <v>0</v>
      </c>
      <c r="K58" s="148"/>
    </row>
    <row r="59" spans="2:47" s="8" customFormat="1" ht="19.899999999999999" customHeight="1">
      <c r="B59" s="142"/>
      <c r="C59" s="143"/>
      <c r="D59" s="144" t="s">
        <v>151</v>
      </c>
      <c r="E59" s="145"/>
      <c r="F59" s="145"/>
      <c r="G59" s="145"/>
      <c r="H59" s="145"/>
      <c r="I59" s="146"/>
      <c r="J59" s="147">
        <f>J140</f>
        <v>0</v>
      </c>
      <c r="K59" s="148"/>
    </row>
    <row r="60" spans="2:47" s="8" customFormat="1" ht="19.899999999999999" customHeight="1">
      <c r="B60" s="142"/>
      <c r="C60" s="143"/>
      <c r="D60" s="144" t="s">
        <v>154</v>
      </c>
      <c r="E60" s="145"/>
      <c r="F60" s="145"/>
      <c r="G60" s="145"/>
      <c r="H60" s="145"/>
      <c r="I60" s="146"/>
      <c r="J60" s="147">
        <f>J149</f>
        <v>0</v>
      </c>
      <c r="K60" s="148"/>
    </row>
    <row r="61" spans="2:47" s="1" customFormat="1" ht="21.75" customHeight="1">
      <c r="B61" s="41"/>
      <c r="C61" s="42"/>
      <c r="D61" s="42"/>
      <c r="E61" s="42"/>
      <c r="F61" s="42"/>
      <c r="G61" s="42"/>
      <c r="H61" s="42"/>
      <c r="I61" s="106"/>
      <c r="J61" s="42"/>
      <c r="K61" s="45"/>
    </row>
    <row r="62" spans="2:47" s="1" customFormat="1" ht="6.95" customHeight="1">
      <c r="B62" s="56"/>
      <c r="C62" s="57"/>
      <c r="D62" s="57"/>
      <c r="E62" s="57"/>
      <c r="F62" s="57"/>
      <c r="G62" s="57"/>
      <c r="H62" s="57"/>
      <c r="I62" s="127"/>
      <c r="J62" s="57"/>
      <c r="K62" s="58"/>
    </row>
    <row r="66" spans="2:63" s="1" customFormat="1" ht="6.95" customHeight="1">
      <c r="B66" s="59"/>
      <c r="C66" s="60"/>
      <c r="D66" s="60"/>
      <c r="E66" s="60"/>
      <c r="F66" s="60"/>
      <c r="G66" s="60"/>
      <c r="H66" s="60"/>
      <c r="I66" s="128"/>
      <c r="J66" s="60"/>
      <c r="K66" s="60"/>
      <c r="L66" s="41"/>
    </row>
    <row r="67" spans="2:63" s="1" customFormat="1" ht="36.950000000000003" customHeight="1">
      <c r="B67" s="41"/>
      <c r="C67" s="61" t="s">
        <v>155</v>
      </c>
      <c r="L67" s="41"/>
    </row>
    <row r="68" spans="2:63" s="1" customFormat="1" ht="6.95" customHeight="1">
      <c r="B68" s="41"/>
      <c r="L68" s="41"/>
    </row>
    <row r="69" spans="2:63" s="1" customFormat="1" ht="14.45" customHeight="1">
      <c r="B69" s="41"/>
      <c r="C69" s="63" t="s">
        <v>19</v>
      </c>
      <c r="L69" s="41"/>
    </row>
    <row r="70" spans="2:63" s="1" customFormat="1" ht="16.5" customHeight="1">
      <c r="B70" s="41"/>
      <c r="E70" s="363" t="str">
        <f>E7</f>
        <v>Revitalizace Mlýnského náhonu Proskovice</v>
      </c>
      <c r="F70" s="364"/>
      <c r="G70" s="364"/>
      <c r="H70" s="364"/>
      <c r="L70" s="41"/>
    </row>
    <row r="71" spans="2:63" s="1" customFormat="1" ht="14.45" customHeight="1">
      <c r="B71" s="41"/>
      <c r="C71" s="63" t="s">
        <v>141</v>
      </c>
      <c r="L71" s="41"/>
    </row>
    <row r="72" spans="2:63" s="1" customFormat="1" ht="17.25" customHeight="1">
      <c r="B72" s="41"/>
      <c r="E72" s="339" t="str">
        <f>E9</f>
        <v>14 - SO 305 Tůň č.3 km 1,263</v>
      </c>
      <c r="F72" s="365"/>
      <c r="G72" s="365"/>
      <c r="H72" s="365"/>
      <c r="L72" s="41"/>
    </row>
    <row r="73" spans="2:63" s="1" customFormat="1" ht="6.95" customHeight="1">
      <c r="B73" s="41"/>
      <c r="L73" s="41"/>
    </row>
    <row r="74" spans="2:63" s="1" customFormat="1" ht="18" customHeight="1">
      <c r="B74" s="41"/>
      <c r="C74" s="63" t="s">
        <v>25</v>
      </c>
      <c r="F74" s="149" t="str">
        <f>F12</f>
        <v xml:space="preserve"> </v>
      </c>
      <c r="I74" s="150" t="s">
        <v>27</v>
      </c>
      <c r="J74" s="67" t="str">
        <f>IF(J12="","",J12)</f>
        <v>12. 11. 2015</v>
      </c>
      <c r="L74" s="41"/>
    </row>
    <row r="75" spans="2:63" s="1" customFormat="1" ht="6.95" customHeight="1">
      <c r="B75" s="41"/>
      <c r="L75" s="41"/>
    </row>
    <row r="76" spans="2:63" s="1" customFormat="1">
      <c r="B76" s="41"/>
      <c r="C76" s="63" t="s">
        <v>31</v>
      </c>
      <c r="F76" s="149" t="str">
        <f>E15</f>
        <v>Statutární mšsto Ostrava, MO Proskovice</v>
      </c>
      <c r="I76" s="150" t="s">
        <v>37</v>
      </c>
      <c r="J76" s="149" t="str">
        <f>E21</f>
        <v>Sweco Hydroprojekt a.s., OZ Ostrava</v>
      </c>
      <c r="L76" s="41"/>
    </row>
    <row r="77" spans="2:63" s="1" customFormat="1" ht="14.45" customHeight="1">
      <c r="B77" s="41"/>
      <c r="C77" s="63" t="s">
        <v>35</v>
      </c>
      <c r="F77" s="149" t="str">
        <f>IF(E18="","",E18)</f>
        <v/>
      </c>
      <c r="L77" s="41"/>
    </row>
    <row r="78" spans="2:63" s="1" customFormat="1" ht="10.35" customHeight="1">
      <c r="B78" s="41"/>
      <c r="L78" s="41"/>
    </row>
    <row r="79" spans="2:63" s="9" customFormat="1" ht="29.25" customHeight="1">
      <c r="B79" s="151"/>
      <c r="C79" s="152" t="s">
        <v>156</v>
      </c>
      <c r="D79" s="153" t="s">
        <v>60</v>
      </c>
      <c r="E79" s="153" t="s">
        <v>56</v>
      </c>
      <c r="F79" s="153" t="s">
        <v>157</v>
      </c>
      <c r="G79" s="153" t="s">
        <v>158</v>
      </c>
      <c r="H79" s="153" t="s">
        <v>159</v>
      </c>
      <c r="I79" s="154" t="s">
        <v>160</v>
      </c>
      <c r="J79" s="153" t="s">
        <v>145</v>
      </c>
      <c r="K79" s="155" t="s">
        <v>161</v>
      </c>
      <c r="L79" s="151"/>
      <c r="M79" s="73" t="s">
        <v>162</v>
      </c>
      <c r="N79" s="74" t="s">
        <v>45</v>
      </c>
      <c r="O79" s="74" t="s">
        <v>163</v>
      </c>
      <c r="P79" s="74" t="s">
        <v>164</v>
      </c>
      <c r="Q79" s="74" t="s">
        <v>165</v>
      </c>
      <c r="R79" s="74" t="s">
        <v>166</v>
      </c>
      <c r="S79" s="74" t="s">
        <v>167</v>
      </c>
      <c r="T79" s="75" t="s">
        <v>168</v>
      </c>
    </row>
    <row r="80" spans="2:63" s="1" customFormat="1" ht="29.25" customHeight="1">
      <c r="B80" s="41"/>
      <c r="C80" s="77" t="s">
        <v>146</v>
      </c>
      <c r="J80" s="156">
        <f>BK80</f>
        <v>0</v>
      </c>
      <c r="L80" s="41"/>
      <c r="M80" s="76"/>
      <c r="N80" s="68"/>
      <c r="O80" s="68"/>
      <c r="P80" s="157">
        <f>P81</f>
        <v>0</v>
      </c>
      <c r="Q80" s="68"/>
      <c r="R80" s="157">
        <f>R81</f>
        <v>12.318673200000001</v>
      </c>
      <c r="S80" s="68"/>
      <c r="T80" s="158">
        <f>T81</f>
        <v>0</v>
      </c>
      <c r="AT80" s="24" t="s">
        <v>74</v>
      </c>
      <c r="AU80" s="24" t="s">
        <v>147</v>
      </c>
      <c r="BK80" s="159">
        <f>BK81</f>
        <v>0</v>
      </c>
    </row>
    <row r="81" spans="2:65" s="10" customFormat="1" ht="37.35" customHeight="1">
      <c r="B81" s="160"/>
      <c r="D81" s="161" t="s">
        <v>74</v>
      </c>
      <c r="E81" s="162" t="s">
        <v>169</v>
      </c>
      <c r="F81" s="162" t="s">
        <v>170</v>
      </c>
      <c r="I81" s="163"/>
      <c r="J81" s="164">
        <f>BK81</f>
        <v>0</v>
      </c>
      <c r="L81" s="160"/>
      <c r="M81" s="165"/>
      <c r="N81" s="166"/>
      <c r="O81" s="166"/>
      <c r="P81" s="167">
        <f>P82+P140+P149</f>
        <v>0</v>
      </c>
      <c r="Q81" s="166"/>
      <c r="R81" s="167">
        <f>R82+R140+R149</f>
        <v>12.318673200000001</v>
      </c>
      <c r="S81" s="166"/>
      <c r="T81" s="168">
        <f>T82+T140+T149</f>
        <v>0</v>
      </c>
      <c r="AR81" s="161" t="s">
        <v>24</v>
      </c>
      <c r="AT81" s="169" t="s">
        <v>74</v>
      </c>
      <c r="AU81" s="169" t="s">
        <v>75</v>
      </c>
      <c r="AY81" s="161" t="s">
        <v>171</v>
      </c>
      <c r="BK81" s="170">
        <f>BK82+BK140+BK149</f>
        <v>0</v>
      </c>
    </row>
    <row r="82" spans="2:65" s="10" customFormat="1" ht="19.899999999999999" customHeight="1">
      <c r="B82" s="160"/>
      <c r="D82" s="161" t="s">
        <v>74</v>
      </c>
      <c r="E82" s="171" t="s">
        <v>24</v>
      </c>
      <c r="F82" s="171" t="s">
        <v>172</v>
      </c>
      <c r="I82" s="163"/>
      <c r="J82" s="172">
        <f>BK82</f>
        <v>0</v>
      </c>
      <c r="L82" s="160"/>
      <c r="M82" s="165"/>
      <c r="N82" s="166"/>
      <c r="O82" s="166"/>
      <c r="P82" s="167">
        <f>SUM(P83:P139)</f>
        <v>0</v>
      </c>
      <c r="Q82" s="166"/>
      <c r="R82" s="167">
        <f>SUM(R83:R139)</f>
        <v>0.11355000000000001</v>
      </c>
      <c r="S82" s="166"/>
      <c r="T82" s="168">
        <f>SUM(T83:T139)</f>
        <v>0</v>
      </c>
      <c r="AR82" s="161" t="s">
        <v>24</v>
      </c>
      <c r="AT82" s="169" t="s">
        <v>74</v>
      </c>
      <c r="AU82" s="169" t="s">
        <v>24</v>
      </c>
      <c r="AY82" s="161" t="s">
        <v>171</v>
      </c>
      <c r="BK82" s="170">
        <f>SUM(BK83:BK139)</f>
        <v>0</v>
      </c>
    </row>
    <row r="83" spans="2:65" s="1" customFormat="1" ht="25.5" customHeight="1">
      <c r="B83" s="173"/>
      <c r="C83" s="174" t="s">
        <v>24</v>
      </c>
      <c r="D83" s="174" t="s">
        <v>173</v>
      </c>
      <c r="E83" s="175" t="s">
        <v>174</v>
      </c>
      <c r="F83" s="176" t="s">
        <v>175</v>
      </c>
      <c r="G83" s="177" t="s">
        <v>176</v>
      </c>
      <c r="H83" s="178">
        <v>35</v>
      </c>
      <c r="I83" s="179"/>
      <c r="J83" s="180">
        <f>ROUND(I83*H83,2)</f>
        <v>0</v>
      </c>
      <c r="K83" s="176" t="s">
        <v>5</v>
      </c>
      <c r="L83" s="41"/>
      <c r="M83" s="181" t="s">
        <v>5</v>
      </c>
      <c r="N83" s="182" t="s">
        <v>46</v>
      </c>
      <c r="O83" s="42"/>
      <c r="P83" s="183">
        <f>O83*H83</f>
        <v>0</v>
      </c>
      <c r="Q83" s="183">
        <v>0</v>
      </c>
      <c r="R83" s="183">
        <f>Q83*H83</f>
        <v>0</v>
      </c>
      <c r="S83" s="183">
        <v>0</v>
      </c>
      <c r="T83" s="184">
        <f>S83*H83</f>
        <v>0</v>
      </c>
      <c r="AR83" s="24" t="s">
        <v>177</v>
      </c>
      <c r="AT83" s="24" t="s">
        <v>173</v>
      </c>
      <c r="AU83" s="24" t="s">
        <v>84</v>
      </c>
      <c r="AY83" s="24" t="s">
        <v>171</v>
      </c>
      <c r="BE83" s="185">
        <f>IF(N83="základní",J83,0)</f>
        <v>0</v>
      </c>
      <c r="BF83" s="185">
        <f>IF(N83="snížená",J83,0)</f>
        <v>0</v>
      </c>
      <c r="BG83" s="185">
        <f>IF(N83="zákl. přenesená",J83,0)</f>
        <v>0</v>
      </c>
      <c r="BH83" s="185">
        <f>IF(N83="sníž. přenesená",J83,0)</f>
        <v>0</v>
      </c>
      <c r="BI83" s="185">
        <f>IF(N83="nulová",J83,0)</f>
        <v>0</v>
      </c>
      <c r="BJ83" s="24" t="s">
        <v>24</v>
      </c>
      <c r="BK83" s="185">
        <f>ROUND(I83*H83,2)</f>
        <v>0</v>
      </c>
      <c r="BL83" s="24" t="s">
        <v>177</v>
      </c>
      <c r="BM83" s="24" t="s">
        <v>1348</v>
      </c>
    </row>
    <row r="84" spans="2:65" s="1" customFormat="1" ht="27">
      <c r="B84" s="41"/>
      <c r="D84" s="186" t="s">
        <v>179</v>
      </c>
      <c r="F84" s="187" t="s">
        <v>180</v>
      </c>
      <c r="I84" s="188"/>
      <c r="L84" s="41"/>
      <c r="M84" s="189"/>
      <c r="N84" s="42"/>
      <c r="O84" s="42"/>
      <c r="P84" s="42"/>
      <c r="Q84" s="42"/>
      <c r="R84" s="42"/>
      <c r="S84" s="42"/>
      <c r="T84" s="70"/>
      <c r="AT84" s="24" t="s">
        <v>179</v>
      </c>
      <c r="AU84" s="24" t="s">
        <v>84</v>
      </c>
    </row>
    <row r="85" spans="2:65" s="1" customFormat="1" ht="27">
      <c r="B85" s="41"/>
      <c r="D85" s="186" t="s">
        <v>181</v>
      </c>
      <c r="F85" s="190" t="s">
        <v>1349</v>
      </c>
      <c r="I85" s="188"/>
      <c r="L85" s="41"/>
      <c r="M85" s="189"/>
      <c r="N85" s="42"/>
      <c r="O85" s="42"/>
      <c r="P85" s="42"/>
      <c r="Q85" s="42"/>
      <c r="R85" s="42"/>
      <c r="S85" s="42"/>
      <c r="T85" s="70"/>
      <c r="AT85" s="24" t="s">
        <v>181</v>
      </c>
      <c r="AU85" s="24" t="s">
        <v>84</v>
      </c>
    </row>
    <row r="86" spans="2:65" s="11" customFormat="1" ht="13.5">
      <c r="B86" s="191"/>
      <c r="D86" s="186" t="s">
        <v>183</v>
      </c>
      <c r="E86" s="192" t="s">
        <v>5</v>
      </c>
      <c r="F86" s="193" t="s">
        <v>376</v>
      </c>
      <c r="H86" s="194">
        <v>35</v>
      </c>
      <c r="I86" s="195"/>
      <c r="L86" s="191"/>
      <c r="M86" s="196"/>
      <c r="N86" s="197"/>
      <c r="O86" s="197"/>
      <c r="P86" s="197"/>
      <c r="Q86" s="197"/>
      <c r="R86" s="197"/>
      <c r="S86" s="197"/>
      <c r="T86" s="198"/>
      <c r="AT86" s="192" t="s">
        <v>183</v>
      </c>
      <c r="AU86" s="192" t="s">
        <v>84</v>
      </c>
      <c r="AV86" s="11" t="s">
        <v>84</v>
      </c>
      <c r="AW86" s="11" t="s">
        <v>39</v>
      </c>
      <c r="AX86" s="11" t="s">
        <v>24</v>
      </c>
      <c r="AY86" s="192" t="s">
        <v>171</v>
      </c>
    </row>
    <row r="87" spans="2:65" s="1" customFormat="1" ht="16.5" customHeight="1">
      <c r="B87" s="173"/>
      <c r="C87" s="174" t="s">
        <v>84</v>
      </c>
      <c r="D87" s="174" t="s">
        <v>173</v>
      </c>
      <c r="E87" s="175" t="s">
        <v>185</v>
      </c>
      <c r="F87" s="176" t="s">
        <v>186</v>
      </c>
      <c r="G87" s="177" t="s">
        <v>187</v>
      </c>
      <c r="H87" s="178">
        <v>10</v>
      </c>
      <c r="I87" s="179"/>
      <c r="J87" s="180">
        <f>ROUND(I87*H87,2)</f>
        <v>0</v>
      </c>
      <c r="K87" s="176" t="s">
        <v>5</v>
      </c>
      <c r="L87" s="41"/>
      <c r="M87" s="181" t="s">
        <v>5</v>
      </c>
      <c r="N87" s="182" t="s">
        <v>46</v>
      </c>
      <c r="O87" s="42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24" t="s">
        <v>177</v>
      </c>
      <c r="AT87" s="24" t="s">
        <v>173</v>
      </c>
      <c r="AU87" s="24" t="s">
        <v>84</v>
      </c>
      <c r="AY87" s="24" t="s">
        <v>171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4" t="s">
        <v>24</v>
      </c>
      <c r="BK87" s="185">
        <f>ROUND(I87*H87,2)</f>
        <v>0</v>
      </c>
      <c r="BL87" s="24" t="s">
        <v>177</v>
      </c>
      <c r="BM87" s="24" t="s">
        <v>1350</v>
      </c>
    </row>
    <row r="88" spans="2:65" s="1" customFormat="1" ht="13.5">
      <c r="B88" s="41"/>
      <c r="D88" s="186" t="s">
        <v>179</v>
      </c>
      <c r="F88" s="187" t="s">
        <v>189</v>
      </c>
      <c r="I88" s="188"/>
      <c r="L88" s="41"/>
      <c r="M88" s="189"/>
      <c r="N88" s="42"/>
      <c r="O88" s="42"/>
      <c r="P88" s="42"/>
      <c r="Q88" s="42"/>
      <c r="R88" s="42"/>
      <c r="S88" s="42"/>
      <c r="T88" s="70"/>
      <c r="AT88" s="24" t="s">
        <v>179</v>
      </c>
      <c r="AU88" s="24" t="s">
        <v>84</v>
      </c>
    </row>
    <row r="89" spans="2:65" s="1" customFormat="1" ht="27">
      <c r="B89" s="41"/>
      <c r="D89" s="186" t="s">
        <v>181</v>
      </c>
      <c r="F89" s="190" t="s">
        <v>1349</v>
      </c>
      <c r="I89" s="188"/>
      <c r="L89" s="41"/>
      <c r="M89" s="189"/>
      <c r="N89" s="42"/>
      <c r="O89" s="42"/>
      <c r="P89" s="42"/>
      <c r="Q89" s="42"/>
      <c r="R89" s="42"/>
      <c r="S89" s="42"/>
      <c r="T89" s="70"/>
      <c r="AT89" s="24" t="s">
        <v>181</v>
      </c>
      <c r="AU89" s="24" t="s">
        <v>84</v>
      </c>
    </row>
    <row r="90" spans="2:65" s="11" customFormat="1" ht="13.5">
      <c r="B90" s="191"/>
      <c r="D90" s="186" t="s">
        <v>183</v>
      </c>
      <c r="E90" s="192" t="s">
        <v>5</v>
      </c>
      <c r="F90" s="193" t="s">
        <v>29</v>
      </c>
      <c r="H90" s="194">
        <v>10</v>
      </c>
      <c r="I90" s="195"/>
      <c r="L90" s="191"/>
      <c r="M90" s="196"/>
      <c r="N90" s="197"/>
      <c r="O90" s="197"/>
      <c r="P90" s="197"/>
      <c r="Q90" s="197"/>
      <c r="R90" s="197"/>
      <c r="S90" s="197"/>
      <c r="T90" s="198"/>
      <c r="AT90" s="192" t="s">
        <v>183</v>
      </c>
      <c r="AU90" s="192" t="s">
        <v>84</v>
      </c>
      <c r="AV90" s="11" t="s">
        <v>84</v>
      </c>
      <c r="AW90" s="11" t="s">
        <v>39</v>
      </c>
      <c r="AX90" s="11" t="s">
        <v>24</v>
      </c>
      <c r="AY90" s="192" t="s">
        <v>171</v>
      </c>
    </row>
    <row r="91" spans="2:65" s="1" customFormat="1" ht="16.5" customHeight="1">
      <c r="B91" s="173"/>
      <c r="C91" s="174" t="s">
        <v>191</v>
      </c>
      <c r="D91" s="174" t="s">
        <v>173</v>
      </c>
      <c r="E91" s="175" t="s">
        <v>897</v>
      </c>
      <c r="F91" s="176" t="s">
        <v>898</v>
      </c>
      <c r="G91" s="177" t="s">
        <v>187</v>
      </c>
      <c r="H91" s="178">
        <v>3</v>
      </c>
      <c r="I91" s="179"/>
      <c r="J91" s="180">
        <f>ROUND(I91*H91,2)</f>
        <v>0</v>
      </c>
      <c r="K91" s="176" t="s">
        <v>5</v>
      </c>
      <c r="L91" s="41"/>
      <c r="M91" s="181" t="s">
        <v>5</v>
      </c>
      <c r="N91" s="182" t="s">
        <v>46</v>
      </c>
      <c r="O91" s="42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4" t="s">
        <v>177</v>
      </c>
      <c r="AT91" s="24" t="s">
        <v>173</v>
      </c>
      <c r="AU91" s="24" t="s">
        <v>84</v>
      </c>
      <c r="AY91" s="24" t="s">
        <v>171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4" t="s">
        <v>24</v>
      </c>
      <c r="BK91" s="185">
        <f>ROUND(I91*H91,2)</f>
        <v>0</v>
      </c>
      <c r="BL91" s="24" t="s">
        <v>177</v>
      </c>
      <c r="BM91" s="24" t="s">
        <v>1351</v>
      </c>
    </row>
    <row r="92" spans="2:65" s="1" customFormat="1" ht="13.5">
      <c r="B92" s="41"/>
      <c r="D92" s="186" t="s">
        <v>179</v>
      </c>
      <c r="F92" s="187" t="s">
        <v>900</v>
      </c>
      <c r="I92" s="188"/>
      <c r="L92" s="41"/>
      <c r="M92" s="189"/>
      <c r="N92" s="42"/>
      <c r="O92" s="42"/>
      <c r="P92" s="42"/>
      <c r="Q92" s="42"/>
      <c r="R92" s="42"/>
      <c r="S92" s="42"/>
      <c r="T92" s="70"/>
      <c r="AT92" s="24" t="s">
        <v>179</v>
      </c>
      <c r="AU92" s="24" t="s">
        <v>84</v>
      </c>
    </row>
    <row r="93" spans="2:65" s="1" customFormat="1" ht="27">
      <c r="B93" s="41"/>
      <c r="D93" s="186" t="s">
        <v>181</v>
      </c>
      <c r="F93" s="190" t="s">
        <v>1349</v>
      </c>
      <c r="I93" s="188"/>
      <c r="L93" s="41"/>
      <c r="M93" s="189"/>
      <c r="N93" s="42"/>
      <c r="O93" s="42"/>
      <c r="P93" s="42"/>
      <c r="Q93" s="42"/>
      <c r="R93" s="42"/>
      <c r="S93" s="42"/>
      <c r="T93" s="70"/>
      <c r="AT93" s="24" t="s">
        <v>181</v>
      </c>
      <c r="AU93" s="24" t="s">
        <v>84</v>
      </c>
    </row>
    <row r="94" spans="2:65" s="11" customFormat="1" ht="13.5">
      <c r="B94" s="191"/>
      <c r="D94" s="186" t="s">
        <v>183</v>
      </c>
      <c r="E94" s="192" t="s">
        <v>5</v>
      </c>
      <c r="F94" s="193" t="s">
        <v>191</v>
      </c>
      <c r="H94" s="194">
        <v>3</v>
      </c>
      <c r="I94" s="195"/>
      <c r="L94" s="191"/>
      <c r="M94" s="196"/>
      <c r="N94" s="197"/>
      <c r="O94" s="197"/>
      <c r="P94" s="197"/>
      <c r="Q94" s="197"/>
      <c r="R94" s="197"/>
      <c r="S94" s="197"/>
      <c r="T94" s="198"/>
      <c r="AT94" s="192" t="s">
        <v>183</v>
      </c>
      <c r="AU94" s="192" t="s">
        <v>84</v>
      </c>
      <c r="AV94" s="11" t="s">
        <v>84</v>
      </c>
      <c r="AW94" s="11" t="s">
        <v>39</v>
      </c>
      <c r="AX94" s="11" t="s">
        <v>24</v>
      </c>
      <c r="AY94" s="192" t="s">
        <v>171</v>
      </c>
    </row>
    <row r="95" spans="2:65" s="1" customFormat="1" ht="16.5" customHeight="1">
      <c r="B95" s="173"/>
      <c r="C95" s="174" t="s">
        <v>177</v>
      </c>
      <c r="D95" s="174" t="s">
        <v>173</v>
      </c>
      <c r="E95" s="175" t="s">
        <v>192</v>
      </c>
      <c r="F95" s="176" t="s">
        <v>193</v>
      </c>
      <c r="G95" s="177" t="s">
        <v>194</v>
      </c>
      <c r="H95" s="178">
        <v>56</v>
      </c>
      <c r="I95" s="179"/>
      <c r="J95" s="180">
        <f>ROUND(I95*H95,2)</f>
        <v>0</v>
      </c>
      <c r="K95" s="176" t="s">
        <v>195</v>
      </c>
      <c r="L95" s="41"/>
      <c r="M95" s="181" t="s">
        <v>5</v>
      </c>
      <c r="N95" s="182" t="s">
        <v>46</v>
      </c>
      <c r="O95" s="42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24" t="s">
        <v>177</v>
      </c>
      <c r="AT95" s="24" t="s">
        <v>173</v>
      </c>
      <c r="AU95" s="24" t="s">
        <v>84</v>
      </c>
      <c r="AY95" s="24" t="s">
        <v>171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4" t="s">
        <v>24</v>
      </c>
      <c r="BK95" s="185">
        <f>ROUND(I95*H95,2)</f>
        <v>0</v>
      </c>
      <c r="BL95" s="24" t="s">
        <v>177</v>
      </c>
      <c r="BM95" s="24" t="s">
        <v>1352</v>
      </c>
    </row>
    <row r="96" spans="2:65" s="1" customFormat="1" ht="27">
      <c r="B96" s="41"/>
      <c r="D96" s="186" t="s">
        <v>179</v>
      </c>
      <c r="F96" s="187" t="s">
        <v>197</v>
      </c>
      <c r="I96" s="188"/>
      <c r="L96" s="41"/>
      <c r="M96" s="189"/>
      <c r="N96" s="42"/>
      <c r="O96" s="42"/>
      <c r="P96" s="42"/>
      <c r="Q96" s="42"/>
      <c r="R96" s="42"/>
      <c r="S96" s="42"/>
      <c r="T96" s="70"/>
      <c r="AT96" s="24" t="s">
        <v>179</v>
      </c>
      <c r="AU96" s="24" t="s">
        <v>84</v>
      </c>
    </row>
    <row r="97" spans="2:65" s="1" customFormat="1" ht="27">
      <c r="B97" s="41"/>
      <c r="D97" s="186" t="s">
        <v>181</v>
      </c>
      <c r="F97" s="190" t="s">
        <v>1349</v>
      </c>
      <c r="I97" s="188"/>
      <c r="L97" s="41"/>
      <c r="M97" s="189"/>
      <c r="N97" s="42"/>
      <c r="O97" s="42"/>
      <c r="P97" s="42"/>
      <c r="Q97" s="42"/>
      <c r="R97" s="42"/>
      <c r="S97" s="42"/>
      <c r="T97" s="70"/>
      <c r="AT97" s="24" t="s">
        <v>181</v>
      </c>
      <c r="AU97" s="24" t="s">
        <v>84</v>
      </c>
    </row>
    <row r="98" spans="2:65" s="11" customFormat="1" ht="13.5">
      <c r="B98" s="191"/>
      <c r="D98" s="186" t="s">
        <v>183</v>
      </c>
      <c r="E98" s="192" t="s">
        <v>5</v>
      </c>
      <c r="F98" s="193" t="s">
        <v>1282</v>
      </c>
      <c r="H98" s="194">
        <v>56</v>
      </c>
      <c r="I98" s="195"/>
      <c r="L98" s="191"/>
      <c r="M98" s="196"/>
      <c r="N98" s="197"/>
      <c r="O98" s="197"/>
      <c r="P98" s="197"/>
      <c r="Q98" s="197"/>
      <c r="R98" s="197"/>
      <c r="S98" s="197"/>
      <c r="T98" s="198"/>
      <c r="AT98" s="192" t="s">
        <v>183</v>
      </c>
      <c r="AU98" s="192" t="s">
        <v>84</v>
      </c>
      <c r="AV98" s="11" t="s">
        <v>84</v>
      </c>
      <c r="AW98" s="11" t="s">
        <v>39</v>
      </c>
      <c r="AX98" s="11" t="s">
        <v>24</v>
      </c>
      <c r="AY98" s="192" t="s">
        <v>171</v>
      </c>
    </row>
    <row r="99" spans="2:65" s="1" customFormat="1" ht="25.5" customHeight="1">
      <c r="B99" s="173"/>
      <c r="C99" s="174" t="s">
        <v>203</v>
      </c>
      <c r="D99" s="174" t="s">
        <v>173</v>
      </c>
      <c r="E99" s="175" t="s">
        <v>1283</v>
      </c>
      <c r="F99" s="176" t="s">
        <v>1284</v>
      </c>
      <c r="G99" s="177" t="s">
        <v>194</v>
      </c>
      <c r="H99" s="178">
        <v>75</v>
      </c>
      <c r="I99" s="179"/>
      <c r="J99" s="180">
        <f>ROUND(I99*H99,2)</f>
        <v>0</v>
      </c>
      <c r="K99" s="176" t="s">
        <v>195</v>
      </c>
      <c r="L99" s="41"/>
      <c r="M99" s="181" t="s">
        <v>5</v>
      </c>
      <c r="N99" s="182" t="s">
        <v>46</v>
      </c>
      <c r="O99" s="42"/>
      <c r="P99" s="183">
        <f>O99*H99</f>
        <v>0</v>
      </c>
      <c r="Q99" s="183">
        <v>1.0000000000000001E-5</v>
      </c>
      <c r="R99" s="183">
        <f>Q99*H99</f>
        <v>7.5000000000000002E-4</v>
      </c>
      <c r="S99" s="183">
        <v>0</v>
      </c>
      <c r="T99" s="184">
        <f>S99*H99</f>
        <v>0</v>
      </c>
      <c r="AR99" s="24" t="s">
        <v>177</v>
      </c>
      <c r="AT99" s="24" t="s">
        <v>173</v>
      </c>
      <c r="AU99" s="24" t="s">
        <v>84</v>
      </c>
      <c r="AY99" s="24" t="s">
        <v>171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4" t="s">
        <v>24</v>
      </c>
      <c r="BK99" s="185">
        <f>ROUND(I99*H99,2)</f>
        <v>0</v>
      </c>
      <c r="BL99" s="24" t="s">
        <v>177</v>
      </c>
      <c r="BM99" s="24" t="s">
        <v>1353</v>
      </c>
    </row>
    <row r="100" spans="2:65" s="1" customFormat="1" ht="40.5">
      <c r="B100" s="41"/>
      <c r="D100" s="186" t="s">
        <v>179</v>
      </c>
      <c r="F100" s="187" t="s">
        <v>1286</v>
      </c>
      <c r="I100" s="188"/>
      <c r="L100" s="41"/>
      <c r="M100" s="189"/>
      <c r="N100" s="42"/>
      <c r="O100" s="42"/>
      <c r="P100" s="42"/>
      <c r="Q100" s="42"/>
      <c r="R100" s="42"/>
      <c r="S100" s="42"/>
      <c r="T100" s="70"/>
      <c r="AT100" s="24" t="s">
        <v>179</v>
      </c>
      <c r="AU100" s="24" t="s">
        <v>84</v>
      </c>
    </row>
    <row r="101" spans="2:65" s="1" customFormat="1" ht="27">
      <c r="B101" s="41"/>
      <c r="D101" s="186" t="s">
        <v>181</v>
      </c>
      <c r="F101" s="190" t="s">
        <v>1349</v>
      </c>
      <c r="I101" s="188"/>
      <c r="L101" s="41"/>
      <c r="M101" s="189"/>
      <c r="N101" s="42"/>
      <c r="O101" s="42"/>
      <c r="P101" s="42"/>
      <c r="Q101" s="42"/>
      <c r="R101" s="42"/>
      <c r="S101" s="42"/>
      <c r="T101" s="70"/>
      <c r="AT101" s="24" t="s">
        <v>181</v>
      </c>
      <c r="AU101" s="24" t="s">
        <v>84</v>
      </c>
    </row>
    <row r="102" spans="2:65" s="11" customFormat="1" ht="13.5">
      <c r="B102" s="191"/>
      <c r="D102" s="186" t="s">
        <v>183</v>
      </c>
      <c r="E102" s="192" t="s">
        <v>5</v>
      </c>
      <c r="F102" s="193" t="s">
        <v>1287</v>
      </c>
      <c r="H102" s="194">
        <v>75</v>
      </c>
      <c r="I102" s="195"/>
      <c r="L102" s="191"/>
      <c r="M102" s="196"/>
      <c r="N102" s="197"/>
      <c r="O102" s="197"/>
      <c r="P102" s="197"/>
      <c r="Q102" s="197"/>
      <c r="R102" s="197"/>
      <c r="S102" s="197"/>
      <c r="T102" s="198"/>
      <c r="AT102" s="192" t="s">
        <v>183</v>
      </c>
      <c r="AU102" s="192" t="s">
        <v>84</v>
      </c>
      <c r="AV102" s="11" t="s">
        <v>84</v>
      </c>
      <c r="AW102" s="11" t="s">
        <v>39</v>
      </c>
      <c r="AX102" s="11" t="s">
        <v>24</v>
      </c>
      <c r="AY102" s="192" t="s">
        <v>171</v>
      </c>
    </row>
    <row r="103" spans="2:65" s="1" customFormat="1" ht="25.5" customHeight="1">
      <c r="B103" s="173"/>
      <c r="C103" s="174" t="s">
        <v>210</v>
      </c>
      <c r="D103" s="174" t="s">
        <v>173</v>
      </c>
      <c r="E103" s="175" t="s">
        <v>216</v>
      </c>
      <c r="F103" s="176" t="s">
        <v>217</v>
      </c>
      <c r="G103" s="177" t="s">
        <v>194</v>
      </c>
      <c r="H103" s="178">
        <v>56</v>
      </c>
      <c r="I103" s="179"/>
      <c r="J103" s="180">
        <f>ROUND(I103*H103,2)</f>
        <v>0</v>
      </c>
      <c r="K103" s="176" t="s">
        <v>195</v>
      </c>
      <c r="L103" s="41"/>
      <c r="M103" s="181" t="s">
        <v>5</v>
      </c>
      <c r="N103" s="182" t="s">
        <v>46</v>
      </c>
      <c r="O103" s="42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4" t="s">
        <v>177</v>
      </c>
      <c r="AT103" s="24" t="s">
        <v>173</v>
      </c>
      <c r="AU103" s="24" t="s">
        <v>84</v>
      </c>
      <c r="AY103" s="24" t="s">
        <v>171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4" t="s">
        <v>24</v>
      </c>
      <c r="BK103" s="185">
        <f>ROUND(I103*H103,2)</f>
        <v>0</v>
      </c>
      <c r="BL103" s="24" t="s">
        <v>177</v>
      </c>
      <c r="BM103" s="24" t="s">
        <v>1354</v>
      </c>
    </row>
    <row r="104" spans="2:65" s="1" customFormat="1" ht="40.5">
      <c r="B104" s="41"/>
      <c r="D104" s="186" t="s">
        <v>179</v>
      </c>
      <c r="F104" s="187" t="s">
        <v>219</v>
      </c>
      <c r="I104" s="188"/>
      <c r="L104" s="41"/>
      <c r="M104" s="189"/>
      <c r="N104" s="42"/>
      <c r="O104" s="42"/>
      <c r="P104" s="42"/>
      <c r="Q104" s="42"/>
      <c r="R104" s="42"/>
      <c r="S104" s="42"/>
      <c r="T104" s="70"/>
      <c r="AT104" s="24" t="s">
        <v>179</v>
      </c>
      <c r="AU104" s="24" t="s">
        <v>84</v>
      </c>
    </row>
    <row r="105" spans="2:65" s="1" customFormat="1" ht="25.5" customHeight="1">
      <c r="B105" s="173"/>
      <c r="C105" s="174" t="s">
        <v>215</v>
      </c>
      <c r="D105" s="174" t="s">
        <v>173</v>
      </c>
      <c r="E105" s="175" t="s">
        <v>222</v>
      </c>
      <c r="F105" s="176" t="s">
        <v>223</v>
      </c>
      <c r="G105" s="177" t="s">
        <v>194</v>
      </c>
      <c r="H105" s="178">
        <v>56</v>
      </c>
      <c r="I105" s="179"/>
      <c r="J105" s="180">
        <f>ROUND(I105*H105,2)</f>
        <v>0</v>
      </c>
      <c r="K105" s="176" t="s">
        <v>5</v>
      </c>
      <c r="L105" s="41"/>
      <c r="M105" s="181" t="s">
        <v>5</v>
      </c>
      <c r="N105" s="182" t="s">
        <v>46</v>
      </c>
      <c r="O105" s="42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24" t="s">
        <v>177</v>
      </c>
      <c r="AT105" s="24" t="s">
        <v>173</v>
      </c>
      <c r="AU105" s="24" t="s">
        <v>84</v>
      </c>
      <c r="AY105" s="24" t="s">
        <v>171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4" t="s">
        <v>24</v>
      </c>
      <c r="BK105" s="185">
        <f>ROUND(I105*H105,2)</f>
        <v>0</v>
      </c>
      <c r="BL105" s="24" t="s">
        <v>177</v>
      </c>
      <c r="BM105" s="24" t="s">
        <v>1355</v>
      </c>
    </row>
    <row r="106" spans="2:65" s="1" customFormat="1" ht="40.5">
      <c r="B106" s="41"/>
      <c r="D106" s="186" t="s">
        <v>179</v>
      </c>
      <c r="F106" s="187" t="s">
        <v>219</v>
      </c>
      <c r="I106" s="188"/>
      <c r="L106" s="41"/>
      <c r="M106" s="189"/>
      <c r="N106" s="42"/>
      <c r="O106" s="42"/>
      <c r="P106" s="42"/>
      <c r="Q106" s="42"/>
      <c r="R106" s="42"/>
      <c r="S106" s="42"/>
      <c r="T106" s="70"/>
      <c r="AT106" s="24" t="s">
        <v>179</v>
      </c>
      <c r="AU106" s="24" t="s">
        <v>84</v>
      </c>
    </row>
    <row r="107" spans="2:65" s="1" customFormat="1" ht="16.5" customHeight="1">
      <c r="B107" s="173"/>
      <c r="C107" s="174" t="s">
        <v>221</v>
      </c>
      <c r="D107" s="174" t="s">
        <v>173</v>
      </c>
      <c r="E107" s="175" t="s">
        <v>228</v>
      </c>
      <c r="F107" s="176" t="s">
        <v>1290</v>
      </c>
      <c r="G107" s="177" t="s">
        <v>194</v>
      </c>
      <c r="H107" s="178">
        <v>75</v>
      </c>
      <c r="I107" s="179"/>
      <c r="J107" s="180">
        <f>ROUND(I107*H107,2)</f>
        <v>0</v>
      </c>
      <c r="K107" s="176" t="s">
        <v>195</v>
      </c>
      <c r="L107" s="41"/>
      <c r="M107" s="181" t="s">
        <v>5</v>
      </c>
      <c r="N107" s="182" t="s">
        <v>46</v>
      </c>
      <c r="O107" s="42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4" t="s">
        <v>177</v>
      </c>
      <c r="AT107" s="24" t="s">
        <v>173</v>
      </c>
      <c r="AU107" s="24" t="s">
        <v>84</v>
      </c>
      <c r="AY107" s="24" t="s">
        <v>171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4" t="s">
        <v>24</v>
      </c>
      <c r="BK107" s="185">
        <f>ROUND(I107*H107,2)</f>
        <v>0</v>
      </c>
      <c r="BL107" s="24" t="s">
        <v>177</v>
      </c>
      <c r="BM107" s="24" t="s">
        <v>1356</v>
      </c>
    </row>
    <row r="108" spans="2:65" s="1" customFormat="1" ht="40.5">
      <c r="B108" s="41"/>
      <c r="D108" s="186" t="s">
        <v>179</v>
      </c>
      <c r="F108" s="187" t="s">
        <v>231</v>
      </c>
      <c r="I108" s="188"/>
      <c r="L108" s="41"/>
      <c r="M108" s="189"/>
      <c r="N108" s="42"/>
      <c r="O108" s="42"/>
      <c r="P108" s="42"/>
      <c r="Q108" s="42"/>
      <c r="R108" s="42"/>
      <c r="S108" s="42"/>
      <c r="T108" s="70"/>
      <c r="AT108" s="24" t="s">
        <v>179</v>
      </c>
      <c r="AU108" s="24" t="s">
        <v>84</v>
      </c>
    </row>
    <row r="109" spans="2:65" s="1" customFormat="1" ht="16.5" customHeight="1">
      <c r="B109" s="173"/>
      <c r="C109" s="174" t="s">
        <v>227</v>
      </c>
      <c r="D109" s="174" t="s">
        <v>173</v>
      </c>
      <c r="E109" s="175" t="s">
        <v>238</v>
      </c>
      <c r="F109" s="176" t="s">
        <v>239</v>
      </c>
      <c r="G109" s="177" t="s">
        <v>194</v>
      </c>
      <c r="H109" s="178">
        <v>56</v>
      </c>
      <c r="I109" s="179"/>
      <c r="J109" s="180">
        <f>ROUND(I109*H109,2)</f>
        <v>0</v>
      </c>
      <c r="K109" s="176" t="s">
        <v>195</v>
      </c>
      <c r="L109" s="41"/>
      <c r="M109" s="181" t="s">
        <v>5</v>
      </c>
      <c r="N109" s="182" t="s">
        <v>46</v>
      </c>
      <c r="O109" s="42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AR109" s="24" t="s">
        <v>177</v>
      </c>
      <c r="AT109" s="24" t="s">
        <v>173</v>
      </c>
      <c r="AU109" s="24" t="s">
        <v>84</v>
      </c>
      <c r="AY109" s="24" t="s">
        <v>171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24" t="s">
        <v>24</v>
      </c>
      <c r="BK109" s="185">
        <f>ROUND(I109*H109,2)</f>
        <v>0</v>
      </c>
      <c r="BL109" s="24" t="s">
        <v>177</v>
      </c>
      <c r="BM109" s="24" t="s">
        <v>1357</v>
      </c>
    </row>
    <row r="110" spans="2:65" s="1" customFormat="1" ht="27">
      <c r="B110" s="41"/>
      <c r="D110" s="186" t="s">
        <v>179</v>
      </c>
      <c r="F110" s="187" t="s">
        <v>241</v>
      </c>
      <c r="I110" s="188"/>
      <c r="L110" s="41"/>
      <c r="M110" s="189"/>
      <c r="N110" s="42"/>
      <c r="O110" s="42"/>
      <c r="P110" s="42"/>
      <c r="Q110" s="42"/>
      <c r="R110" s="42"/>
      <c r="S110" s="42"/>
      <c r="T110" s="70"/>
      <c r="AT110" s="24" t="s">
        <v>179</v>
      </c>
      <c r="AU110" s="24" t="s">
        <v>84</v>
      </c>
    </row>
    <row r="111" spans="2:65" s="1" customFormat="1" ht="16.5" customHeight="1">
      <c r="B111" s="173"/>
      <c r="C111" s="174" t="s">
        <v>29</v>
      </c>
      <c r="D111" s="174" t="s">
        <v>173</v>
      </c>
      <c r="E111" s="175" t="s">
        <v>242</v>
      </c>
      <c r="F111" s="176" t="s">
        <v>243</v>
      </c>
      <c r="G111" s="177" t="s">
        <v>194</v>
      </c>
      <c r="H111" s="178">
        <v>131</v>
      </c>
      <c r="I111" s="179"/>
      <c r="J111" s="180">
        <f>ROUND(I111*H111,2)</f>
        <v>0</v>
      </c>
      <c r="K111" s="176" t="s">
        <v>195</v>
      </c>
      <c r="L111" s="41"/>
      <c r="M111" s="181" t="s">
        <v>5</v>
      </c>
      <c r="N111" s="182" t="s">
        <v>46</v>
      </c>
      <c r="O111" s="42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24" t="s">
        <v>177</v>
      </c>
      <c r="AT111" s="24" t="s">
        <v>173</v>
      </c>
      <c r="AU111" s="24" t="s">
        <v>84</v>
      </c>
      <c r="AY111" s="24" t="s">
        <v>171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4" t="s">
        <v>24</v>
      </c>
      <c r="BK111" s="185">
        <f>ROUND(I111*H111,2)</f>
        <v>0</v>
      </c>
      <c r="BL111" s="24" t="s">
        <v>177</v>
      </c>
      <c r="BM111" s="24" t="s">
        <v>1358</v>
      </c>
    </row>
    <row r="112" spans="2:65" s="1" customFormat="1" ht="13.5">
      <c r="B112" s="41"/>
      <c r="D112" s="186" t="s">
        <v>179</v>
      </c>
      <c r="F112" s="187" t="s">
        <v>245</v>
      </c>
      <c r="I112" s="188"/>
      <c r="L112" s="41"/>
      <c r="M112" s="189"/>
      <c r="N112" s="42"/>
      <c r="O112" s="42"/>
      <c r="P112" s="42"/>
      <c r="Q112" s="42"/>
      <c r="R112" s="42"/>
      <c r="S112" s="42"/>
      <c r="T112" s="70"/>
      <c r="AT112" s="24" t="s">
        <v>179</v>
      </c>
      <c r="AU112" s="24" t="s">
        <v>84</v>
      </c>
    </row>
    <row r="113" spans="2:65" s="12" customFormat="1" ht="13.5">
      <c r="B113" s="199"/>
      <c r="D113" s="186" t="s">
        <v>183</v>
      </c>
      <c r="E113" s="200" t="s">
        <v>5</v>
      </c>
      <c r="F113" s="201" t="s">
        <v>246</v>
      </c>
      <c r="H113" s="200" t="s">
        <v>5</v>
      </c>
      <c r="I113" s="202"/>
      <c r="L113" s="199"/>
      <c r="M113" s="203"/>
      <c r="N113" s="204"/>
      <c r="O113" s="204"/>
      <c r="P113" s="204"/>
      <c r="Q113" s="204"/>
      <c r="R113" s="204"/>
      <c r="S113" s="204"/>
      <c r="T113" s="205"/>
      <c r="AT113" s="200" t="s">
        <v>183</v>
      </c>
      <c r="AU113" s="200" t="s">
        <v>84</v>
      </c>
      <c r="AV113" s="12" t="s">
        <v>24</v>
      </c>
      <c r="AW113" s="12" t="s">
        <v>39</v>
      </c>
      <c r="AX113" s="12" t="s">
        <v>75</v>
      </c>
      <c r="AY113" s="200" t="s">
        <v>171</v>
      </c>
    </row>
    <row r="114" spans="2:65" s="11" customFormat="1" ht="13.5">
      <c r="B114" s="191"/>
      <c r="D114" s="186" t="s">
        <v>183</v>
      </c>
      <c r="E114" s="192" t="s">
        <v>5</v>
      </c>
      <c r="F114" s="193" t="s">
        <v>1108</v>
      </c>
      <c r="H114" s="194">
        <v>56</v>
      </c>
      <c r="I114" s="195"/>
      <c r="L114" s="191"/>
      <c r="M114" s="196"/>
      <c r="N114" s="197"/>
      <c r="O114" s="197"/>
      <c r="P114" s="197"/>
      <c r="Q114" s="197"/>
      <c r="R114" s="197"/>
      <c r="S114" s="197"/>
      <c r="T114" s="198"/>
      <c r="AT114" s="192" t="s">
        <v>183</v>
      </c>
      <c r="AU114" s="192" t="s">
        <v>84</v>
      </c>
      <c r="AV114" s="11" t="s">
        <v>84</v>
      </c>
      <c r="AW114" s="11" t="s">
        <v>39</v>
      </c>
      <c r="AX114" s="11" t="s">
        <v>75</v>
      </c>
      <c r="AY114" s="192" t="s">
        <v>171</v>
      </c>
    </row>
    <row r="115" spans="2:65" s="12" customFormat="1" ht="13.5">
      <c r="B115" s="199"/>
      <c r="D115" s="186" t="s">
        <v>183</v>
      </c>
      <c r="E115" s="200" t="s">
        <v>5</v>
      </c>
      <c r="F115" s="201" t="s">
        <v>1294</v>
      </c>
      <c r="H115" s="200" t="s">
        <v>5</v>
      </c>
      <c r="I115" s="202"/>
      <c r="L115" s="199"/>
      <c r="M115" s="203"/>
      <c r="N115" s="204"/>
      <c r="O115" s="204"/>
      <c r="P115" s="204"/>
      <c r="Q115" s="204"/>
      <c r="R115" s="204"/>
      <c r="S115" s="204"/>
      <c r="T115" s="205"/>
      <c r="AT115" s="200" t="s">
        <v>183</v>
      </c>
      <c r="AU115" s="200" t="s">
        <v>84</v>
      </c>
      <c r="AV115" s="12" t="s">
        <v>24</v>
      </c>
      <c r="AW115" s="12" t="s">
        <v>39</v>
      </c>
      <c r="AX115" s="12" t="s">
        <v>75</v>
      </c>
      <c r="AY115" s="200" t="s">
        <v>171</v>
      </c>
    </row>
    <row r="116" spans="2:65" s="11" customFormat="1" ht="13.5">
      <c r="B116" s="191"/>
      <c r="D116" s="186" t="s">
        <v>183</v>
      </c>
      <c r="E116" s="192" t="s">
        <v>5</v>
      </c>
      <c r="F116" s="193" t="s">
        <v>1287</v>
      </c>
      <c r="H116" s="194">
        <v>75</v>
      </c>
      <c r="I116" s="195"/>
      <c r="L116" s="191"/>
      <c r="M116" s="196"/>
      <c r="N116" s="197"/>
      <c r="O116" s="197"/>
      <c r="P116" s="197"/>
      <c r="Q116" s="197"/>
      <c r="R116" s="197"/>
      <c r="S116" s="197"/>
      <c r="T116" s="198"/>
      <c r="AT116" s="192" t="s">
        <v>183</v>
      </c>
      <c r="AU116" s="192" t="s">
        <v>84</v>
      </c>
      <c r="AV116" s="11" t="s">
        <v>84</v>
      </c>
      <c r="AW116" s="11" t="s">
        <v>39</v>
      </c>
      <c r="AX116" s="11" t="s">
        <v>75</v>
      </c>
      <c r="AY116" s="192" t="s">
        <v>171</v>
      </c>
    </row>
    <row r="117" spans="2:65" s="13" customFormat="1" ht="13.5">
      <c r="B117" s="206"/>
      <c r="D117" s="186" t="s">
        <v>183</v>
      </c>
      <c r="E117" s="207" t="s">
        <v>5</v>
      </c>
      <c r="F117" s="208" t="s">
        <v>249</v>
      </c>
      <c r="H117" s="209">
        <v>131</v>
      </c>
      <c r="I117" s="210"/>
      <c r="L117" s="206"/>
      <c r="M117" s="211"/>
      <c r="N117" s="212"/>
      <c r="O117" s="212"/>
      <c r="P117" s="212"/>
      <c r="Q117" s="212"/>
      <c r="R117" s="212"/>
      <c r="S117" s="212"/>
      <c r="T117" s="213"/>
      <c r="AT117" s="207" t="s">
        <v>183</v>
      </c>
      <c r="AU117" s="207" t="s">
        <v>84</v>
      </c>
      <c r="AV117" s="13" t="s">
        <v>177</v>
      </c>
      <c r="AW117" s="13" t="s">
        <v>39</v>
      </c>
      <c r="AX117" s="13" t="s">
        <v>24</v>
      </c>
      <c r="AY117" s="207" t="s">
        <v>171</v>
      </c>
    </row>
    <row r="118" spans="2:65" s="1" customFormat="1" ht="16.5" customHeight="1">
      <c r="B118" s="173"/>
      <c r="C118" s="174" t="s">
        <v>111</v>
      </c>
      <c r="D118" s="174" t="s">
        <v>173</v>
      </c>
      <c r="E118" s="175" t="s">
        <v>263</v>
      </c>
      <c r="F118" s="176" t="s">
        <v>1295</v>
      </c>
      <c r="G118" s="177" t="s">
        <v>176</v>
      </c>
      <c r="H118" s="178">
        <v>280</v>
      </c>
      <c r="I118" s="179"/>
      <c r="J118" s="180">
        <f>ROUND(I118*H118,2)</f>
        <v>0</v>
      </c>
      <c r="K118" s="176" t="s">
        <v>5</v>
      </c>
      <c r="L118" s="41"/>
      <c r="M118" s="181" t="s">
        <v>5</v>
      </c>
      <c r="N118" s="182" t="s">
        <v>46</v>
      </c>
      <c r="O118" s="42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4" t="s">
        <v>177</v>
      </c>
      <c r="AT118" s="24" t="s">
        <v>173</v>
      </c>
      <c r="AU118" s="24" t="s">
        <v>84</v>
      </c>
      <c r="AY118" s="24" t="s">
        <v>171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4" t="s">
        <v>24</v>
      </c>
      <c r="BK118" s="185">
        <f>ROUND(I118*H118,2)</f>
        <v>0</v>
      </c>
      <c r="BL118" s="24" t="s">
        <v>177</v>
      </c>
      <c r="BM118" s="24" t="s">
        <v>1359</v>
      </c>
    </row>
    <row r="119" spans="2:65" s="1" customFormat="1" ht="13.5">
      <c r="B119" s="41"/>
      <c r="D119" s="186" t="s">
        <v>179</v>
      </c>
      <c r="F119" s="187" t="s">
        <v>1297</v>
      </c>
      <c r="I119" s="188"/>
      <c r="L119" s="41"/>
      <c r="M119" s="189"/>
      <c r="N119" s="42"/>
      <c r="O119" s="42"/>
      <c r="P119" s="42"/>
      <c r="Q119" s="42"/>
      <c r="R119" s="42"/>
      <c r="S119" s="42"/>
      <c r="T119" s="70"/>
      <c r="AT119" s="24" t="s">
        <v>179</v>
      </c>
      <c r="AU119" s="24" t="s">
        <v>84</v>
      </c>
    </row>
    <row r="120" spans="2:65" s="1" customFormat="1" ht="54">
      <c r="B120" s="41"/>
      <c r="D120" s="186" t="s">
        <v>181</v>
      </c>
      <c r="F120" s="190" t="s">
        <v>1360</v>
      </c>
      <c r="I120" s="188"/>
      <c r="L120" s="41"/>
      <c r="M120" s="189"/>
      <c r="N120" s="42"/>
      <c r="O120" s="42"/>
      <c r="P120" s="42"/>
      <c r="Q120" s="42"/>
      <c r="R120" s="42"/>
      <c r="S120" s="42"/>
      <c r="T120" s="70"/>
      <c r="AT120" s="24" t="s">
        <v>181</v>
      </c>
      <c r="AU120" s="24" t="s">
        <v>84</v>
      </c>
    </row>
    <row r="121" spans="2:65" s="11" customFormat="1" ht="13.5">
      <c r="B121" s="191"/>
      <c r="D121" s="186" t="s">
        <v>183</v>
      </c>
      <c r="E121" s="192" t="s">
        <v>5</v>
      </c>
      <c r="F121" s="193" t="s">
        <v>1298</v>
      </c>
      <c r="H121" s="194">
        <v>280</v>
      </c>
      <c r="I121" s="195"/>
      <c r="L121" s="191"/>
      <c r="M121" s="196"/>
      <c r="N121" s="197"/>
      <c r="O121" s="197"/>
      <c r="P121" s="197"/>
      <c r="Q121" s="197"/>
      <c r="R121" s="197"/>
      <c r="S121" s="197"/>
      <c r="T121" s="198"/>
      <c r="AT121" s="192" t="s">
        <v>183</v>
      </c>
      <c r="AU121" s="192" t="s">
        <v>84</v>
      </c>
      <c r="AV121" s="11" t="s">
        <v>84</v>
      </c>
      <c r="AW121" s="11" t="s">
        <v>39</v>
      </c>
      <c r="AX121" s="11" t="s">
        <v>24</v>
      </c>
      <c r="AY121" s="192" t="s">
        <v>171</v>
      </c>
    </row>
    <row r="122" spans="2:65" s="1" customFormat="1" ht="25.5" customHeight="1">
      <c r="B122" s="173"/>
      <c r="C122" s="174" t="s">
        <v>114</v>
      </c>
      <c r="D122" s="174" t="s">
        <v>173</v>
      </c>
      <c r="E122" s="175" t="s">
        <v>1299</v>
      </c>
      <c r="F122" s="176" t="s">
        <v>1300</v>
      </c>
      <c r="G122" s="177" t="s">
        <v>176</v>
      </c>
      <c r="H122" s="178">
        <v>165</v>
      </c>
      <c r="I122" s="179"/>
      <c r="J122" s="180">
        <f>ROUND(I122*H122,2)</f>
        <v>0</v>
      </c>
      <c r="K122" s="176" t="s">
        <v>195</v>
      </c>
      <c r="L122" s="41"/>
      <c r="M122" s="181" t="s">
        <v>5</v>
      </c>
      <c r="N122" s="182" t="s">
        <v>46</v>
      </c>
      <c r="O122" s="42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AR122" s="24" t="s">
        <v>177</v>
      </c>
      <c r="AT122" s="24" t="s">
        <v>173</v>
      </c>
      <c r="AU122" s="24" t="s">
        <v>84</v>
      </c>
      <c r="AY122" s="24" t="s">
        <v>171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4" t="s">
        <v>24</v>
      </c>
      <c r="BK122" s="185">
        <f>ROUND(I122*H122,2)</f>
        <v>0</v>
      </c>
      <c r="BL122" s="24" t="s">
        <v>177</v>
      </c>
      <c r="BM122" s="24" t="s">
        <v>1361</v>
      </c>
    </row>
    <row r="123" spans="2:65" s="1" customFormat="1" ht="27">
      <c r="B123" s="41"/>
      <c r="D123" s="186" t="s">
        <v>179</v>
      </c>
      <c r="F123" s="187" t="s">
        <v>1302</v>
      </c>
      <c r="I123" s="188"/>
      <c r="L123" s="41"/>
      <c r="M123" s="189"/>
      <c r="N123" s="42"/>
      <c r="O123" s="42"/>
      <c r="P123" s="42"/>
      <c r="Q123" s="42"/>
      <c r="R123" s="42"/>
      <c r="S123" s="42"/>
      <c r="T123" s="70"/>
      <c r="AT123" s="24" t="s">
        <v>179</v>
      </c>
      <c r="AU123" s="24" t="s">
        <v>84</v>
      </c>
    </row>
    <row r="124" spans="2:65" s="1" customFormat="1" ht="25.5" customHeight="1">
      <c r="B124" s="173"/>
      <c r="C124" s="174" t="s">
        <v>117</v>
      </c>
      <c r="D124" s="174" t="s">
        <v>173</v>
      </c>
      <c r="E124" s="175" t="s">
        <v>1303</v>
      </c>
      <c r="F124" s="176" t="s">
        <v>1304</v>
      </c>
      <c r="G124" s="177" t="s">
        <v>176</v>
      </c>
      <c r="H124" s="178">
        <v>115</v>
      </c>
      <c r="I124" s="179"/>
      <c r="J124" s="180">
        <f>ROUND(I124*H124,2)</f>
        <v>0</v>
      </c>
      <c r="K124" s="176" t="s">
        <v>195</v>
      </c>
      <c r="L124" s="41"/>
      <c r="M124" s="181" t="s">
        <v>5</v>
      </c>
      <c r="N124" s="182" t="s">
        <v>46</v>
      </c>
      <c r="O124" s="42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24" t="s">
        <v>177</v>
      </c>
      <c r="AT124" s="24" t="s">
        <v>173</v>
      </c>
      <c r="AU124" s="24" t="s">
        <v>84</v>
      </c>
      <c r="AY124" s="24" t="s">
        <v>171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4" t="s">
        <v>24</v>
      </c>
      <c r="BK124" s="185">
        <f>ROUND(I124*H124,2)</f>
        <v>0</v>
      </c>
      <c r="BL124" s="24" t="s">
        <v>177</v>
      </c>
      <c r="BM124" s="24" t="s">
        <v>1362</v>
      </c>
    </row>
    <row r="125" spans="2:65" s="1" customFormat="1" ht="27">
      <c r="B125" s="41"/>
      <c r="D125" s="186" t="s">
        <v>179</v>
      </c>
      <c r="F125" s="187" t="s">
        <v>1306</v>
      </c>
      <c r="I125" s="188"/>
      <c r="L125" s="41"/>
      <c r="M125" s="189"/>
      <c r="N125" s="42"/>
      <c r="O125" s="42"/>
      <c r="P125" s="42"/>
      <c r="Q125" s="42"/>
      <c r="R125" s="42"/>
      <c r="S125" s="42"/>
      <c r="T125" s="70"/>
      <c r="AT125" s="24" t="s">
        <v>179</v>
      </c>
      <c r="AU125" s="24" t="s">
        <v>84</v>
      </c>
    </row>
    <row r="126" spans="2:65" s="1" customFormat="1" ht="25.5" customHeight="1">
      <c r="B126" s="173"/>
      <c r="C126" s="174" t="s">
        <v>120</v>
      </c>
      <c r="D126" s="174" t="s">
        <v>173</v>
      </c>
      <c r="E126" s="175" t="s">
        <v>1307</v>
      </c>
      <c r="F126" s="176" t="s">
        <v>1308</v>
      </c>
      <c r="G126" s="177" t="s">
        <v>176</v>
      </c>
      <c r="H126" s="178">
        <v>165</v>
      </c>
      <c r="I126" s="179"/>
      <c r="J126" s="180">
        <f>ROUND(I126*H126,2)</f>
        <v>0</v>
      </c>
      <c r="K126" s="176" t="s">
        <v>195</v>
      </c>
      <c r="L126" s="41"/>
      <c r="M126" s="181" t="s">
        <v>5</v>
      </c>
      <c r="N126" s="182" t="s">
        <v>46</v>
      </c>
      <c r="O126" s="42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AR126" s="24" t="s">
        <v>177</v>
      </c>
      <c r="AT126" s="24" t="s">
        <v>173</v>
      </c>
      <c r="AU126" s="24" t="s">
        <v>84</v>
      </c>
      <c r="AY126" s="24" t="s">
        <v>171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4" t="s">
        <v>24</v>
      </c>
      <c r="BK126" s="185">
        <f>ROUND(I126*H126,2)</f>
        <v>0</v>
      </c>
      <c r="BL126" s="24" t="s">
        <v>177</v>
      </c>
      <c r="BM126" s="24" t="s">
        <v>1363</v>
      </c>
    </row>
    <row r="127" spans="2:65" s="1" customFormat="1" ht="27">
      <c r="B127" s="41"/>
      <c r="D127" s="186" t="s">
        <v>179</v>
      </c>
      <c r="F127" s="187" t="s">
        <v>1310</v>
      </c>
      <c r="I127" s="188"/>
      <c r="L127" s="41"/>
      <c r="M127" s="189"/>
      <c r="N127" s="42"/>
      <c r="O127" s="42"/>
      <c r="P127" s="42"/>
      <c r="Q127" s="42"/>
      <c r="R127" s="42"/>
      <c r="S127" s="42"/>
      <c r="T127" s="70"/>
      <c r="AT127" s="24" t="s">
        <v>179</v>
      </c>
      <c r="AU127" s="24" t="s">
        <v>84</v>
      </c>
    </row>
    <row r="128" spans="2:65" s="1" customFormat="1" ht="27">
      <c r="B128" s="41"/>
      <c r="D128" s="186" t="s">
        <v>181</v>
      </c>
      <c r="F128" s="190" t="s">
        <v>1349</v>
      </c>
      <c r="I128" s="188"/>
      <c r="L128" s="41"/>
      <c r="M128" s="189"/>
      <c r="N128" s="42"/>
      <c r="O128" s="42"/>
      <c r="P128" s="42"/>
      <c r="Q128" s="42"/>
      <c r="R128" s="42"/>
      <c r="S128" s="42"/>
      <c r="T128" s="70"/>
      <c r="AT128" s="24" t="s">
        <v>181</v>
      </c>
      <c r="AU128" s="24" t="s">
        <v>84</v>
      </c>
    </row>
    <row r="129" spans="2:65" s="11" customFormat="1" ht="13.5">
      <c r="B129" s="191"/>
      <c r="D129" s="186" t="s">
        <v>183</v>
      </c>
      <c r="E129" s="192" t="s">
        <v>5</v>
      </c>
      <c r="F129" s="193" t="s">
        <v>1311</v>
      </c>
      <c r="H129" s="194">
        <v>165</v>
      </c>
      <c r="I129" s="195"/>
      <c r="L129" s="191"/>
      <c r="M129" s="196"/>
      <c r="N129" s="197"/>
      <c r="O129" s="197"/>
      <c r="P129" s="197"/>
      <c r="Q129" s="197"/>
      <c r="R129" s="197"/>
      <c r="S129" s="197"/>
      <c r="T129" s="198"/>
      <c r="AT129" s="192" t="s">
        <v>183</v>
      </c>
      <c r="AU129" s="192" t="s">
        <v>84</v>
      </c>
      <c r="AV129" s="11" t="s">
        <v>84</v>
      </c>
      <c r="AW129" s="11" t="s">
        <v>39</v>
      </c>
      <c r="AX129" s="11" t="s">
        <v>24</v>
      </c>
      <c r="AY129" s="192" t="s">
        <v>171</v>
      </c>
    </row>
    <row r="130" spans="2:65" s="1" customFormat="1" ht="16.5" customHeight="1">
      <c r="B130" s="173"/>
      <c r="C130" s="174" t="s">
        <v>11</v>
      </c>
      <c r="D130" s="174" t="s">
        <v>173</v>
      </c>
      <c r="E130" s="175" t="s">
        <v>1312</v>
      </c>
      <c r="F130" s="176" t="s">
        <v>1313</v>
      </c>
      <c r="G130" s="177" t="s">
        <v>176</v>
      </c>
      <c r="H130" s="178">
        <v>115</v>
      </c>
      <c r="I130" s="179"/>
      <c r="J130" s="180">
        <f>ROUND(I130*H130,2)</f>
        <v>0</v>
      </c>
      <c r="K130" s="176" t="s">
        <v>195</v>
      </c>
      <c r="L130" s="41"/>
      <c r="M130" s="181" t="s">
        <v>5</v>
      </c>
      <c r="N130" s="182" t="s">
        <v>46</v>
      </c>
      <c r="O130" s="42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AR130" s="24" t="s">
        <v>177</v>
      </c>
      <c r="AT130" s="24" t="s">
        <v>173</v>
      </c>
      <c r="AU130" s="24" t="s">
        <v>84</v>
      </c>
      <c r="AY130" s="24" t="s">
        <v>171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24" t="s">
        <v>24</v>
      </c>
      <c r="BK130" s="185">
        <f>ROUND(I130*H130,2)</f>
        <v>0</v>
      </c>
      <c r="BL130" s="24" t="s">
        <v>177</v>
      </c>
      <c r="BM130" s="24" t="s">
        <v>1364</v>
      </c>
    </row>
    <row r="131" spans="2:65" s="1" customFormat="1" ht="27">
      <c r="B131" s="41"/>
      <c r="D131" s="186" t="s">
        <v>179</v>
      </c>
      <c r="F131" s="187" t="s">
        <v>1315</v>
      </c>
      <c r="I131" s="188"/>
      <c r="L131" s="41"/>
      <c r="M131" s="189"/>
      <c r="N131" s="42"/>
      <c r="O131" s="42"/>
      <c r="P131" s="42"/>
      <c r="Q131" s="42"/>
      <c r="R131" s="42"/>
      <c r="S131" s="42"/>
      <c r="T131" s="70"/>
      <c r="AT131" s="24" t="s">
        <v>179</v>
      </c>
      <c r="AU131" s="24" t="s">
        <v>84</v>
      </c>
    </row>
    <row r="132" spans="2:65" s="1" customFormat="1" ht="27">
      <c r="B132" s="41"/>
      <c r="D132" s="186" t="s">
        <v>181</v>
      </c>
      <c r="F132" s="190" t="s">
        <v>1349</v>
      </c>
      <c r="I132" s="188"/>
      <c r="L132" s="41"/>
      <c r="M132" s="189"/>
      <c r="N132" s="42"/>
      <c r="O132" s="42"/>
      <c r="P132" s="42"/>
      <c r="Q132" s="42"/>
      <c r="R132" s="42"/>
      <c r="S132" s="42"/>
      <c r="T132" s="70"/>
      <c r="AT132" s="24" t="s">
        <v>181</v>
      </c>
      <c r="AU132" s="24" t="s">
        <v>84</v>
      </c>
    </row>
    <row r="133" spans="2:65" s="11" customFormat="1" ht="13.5">
      <c r="B133" s="191"/>
      <c r="D133" s="186" t="s">
        <v>183</v>
      </c>
      <c r="E133" s="192" t="s">
        <v>5</v>
      </c>
      <c r="F133" s="193" t="s">
        <v>1316</v>
      </c>
      <c r="H133" s="194">
        <v>115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183</v>
      </c>
      <c r="AU133" s="192" t="s">
        <v>84</v>
      </c>
      <c r="AV133" s="11" t="s">
        <v>84</v>
      </c>
      <c r="AW133" s="11" t="s">
        <v>39</v>
      </c>
      <c r="AX133" s="11" t="s">
        <v>24</v>
      </c>
      <c r="AY133" s="192" t="s">
        <v>171</v>
      </c>
    </row>
    <row r="134" spans="2:65" s="1" customFormat="1" ht="16.5" customHeight="1">
      <c r="B134" s="173"/>
      <c r="C134" s="174" t="s">
        <v>125</v>
      </c>
      <c r="D134" s="174" t="s">
        <v>173</v>
      </c>
      <c r="E134" s="175" t="s">
        <v>944</v>
      </c>
      <c r="F134" s="176" t="s">
        <v>945</v>
      </c>
      <c r="G134" s="177" t="s">
        <v>176</v>
      </c>
      <c r="H134" s="178">
        <v>12</v>
      </c>
      <c r="I134" s="179"/>
      <c r="J134" s="180">
        <f>ROUND(I134*H134,2)</f>
        <v>0</v>
      </c>
      <c r="K134" s="176" t="s">
        <v>195</v>
      </c>
      <c r="L134" s="41"/>
      <c r="M134" s="181" t="s">
        <v>5</v>
      </c>
      <c r="N134" s="182" t="s">
        <v>46</v>
      </c>
      <c r="O134" s="42"/>
      <c r="P134" s="183">
        <f>O134*H134</f>
        <v>0</v>
      </c>
      <c r="Q134" s="183">
        <v>9.4000000000000004E-3</v>
      </c>
      <c r="R134" s="183">
        <f>Q134*H134</f>
        <v>0.11280000000000001</v>
      </c>
      <c r="S134" s="183">
        <v>0</v>
      </c>
      <c r="T134" s="184">
        <f>S134*H134</f>
        <v>0</v>
      </c>
      <c r="AR134" s="24" t="s">
        <v>177</v>
      </c>
      <c r="AT134" s="24" t="s">
        <v>173</v>
      </c>
      <c r="AU134" s="24" t="s">
        <v>84</v>
      </c>
      <c r="AY134" s="24" t="s">
        <v>171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24" t="s">
        <v>24</v>
      </c>
      <c r="BK134" s="185">
        <f>ROUND(I134*H134,2)</f>
        <v>0</v>
      </c>
      <c r="BL134" s="24" t="s">
        <v>177</v>
      </c>
      <c r="BM134" s="24" t="s">
        <v>1365</v>
      </c>
    </row>
    <row r="135" spans="2:65" s="1" customFormat="1" ht="13.5">
      <c r="B135" s="41"/>
      <c r="D135" s="186" t="s">
        <v>179</v>
      </c>
      <c r="F135" s="187" t="s">
        <v>947</v>
      </c>
      <c r="I135" s="188"/>
      <c r="L135" s="41"/>
      <c r="M135" s="189"/>
      <c r="N135" s="42"/>
      <c r="O135" s="42"/>
      <c r="P135" s="42"/>
      <c r="Q135" s="42"/>
      <c r="R135" s="42"/>
      <c r="S135" s="42"/>
      <c r="T135" s="70"/>
      <c r="AT135" s="24" t="s">
        <v>179</v>
      </c>
      <c r="AU135" s="24" t="s">
        <v>84</v>
      </c>
    </row>
    <row r="136" spans="2:65" s="1" customFormat="1" ht="27">
      <c r="B136" s="41"/>
      <c r="D136" s="186" t="s">
        <v>181</v>
      </c>
      <c r="F136" s="190" t="s">
        <v>1349</v>
      </c>
      <c r="I136" s="188"/>
      <c r="L136" s="41"/>
      <c r="M136" s="189"/>
      <c r="N136" s="42"/>
      <c r="O136" s="42"/>
      <c r="P136" s="42"/>
      <c r="Q136" s="42"/>
      <c r="R136" s="42"/>
      <c r="S136" s="42"/>
      <c r="T136" s="70"/>
      <c r="AT136" s="24" t="s">
        <v>181</v>
      </c>
      <c r="AU136" s="24" t="s">
        <v>84</v>
      </c>
    </row>
    <row r="137" spans="2:65" s="11" customFormat="1" ht="13.5">
      <c r="B137" s="191"/>
      <c r="D137" s="186" t="s">
        <v>183</v>
      </c>
      <c r="E137" s="192" t="s">
        <v>5</v>
      </c>
      <c r="F137" s="193" t="s">
        <v>114</v>
      </c>
      <c r="H137" s="194">
        <v>12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2" t="s">
        <v>183</v>
      </c>
      <c r="AU137" s="192" t="s">
        <v>84</v>
      </c>
      <c r="AV137" s="11" t="s">
        <v>84</v>
      </c>
      <c r="AW137" s="11" t="s">
        <v>39</v>
      </c>
      <c r="AX137" s="11" t="s">
        <v>24</v>
      </c>
      <c r="AY137" s="192" t="s">
        <v>171</v>
      </c>
    </row>
    <row r="138" spans="2:65" s="1" customFormat="1" ht="16.5" customHeight="1">
      <c r="B138" s="173"/>
      <c r="C138" s="174" t="s">
        <v>128</v>
      </c>
      <c r="D138" s="174" t="s">
        <v>173</v>
      </c>
      <c r="E138" s="175" t="s">
        <v>948</v>
      </c>
      <c r="F138" s="176" t="s">
        <v>949</v>
      </c>
      <c r="G138" s="177" t="s">
        <v>176</v>
      </c>
      <c r="H138" s="178">
        <v>12</v>
      </c>
      <c r="I138" s="179"/>
      <c r="J138" s="180">
        <f>ROUND(I138*H138,2)</f>
        <v>0</v>
      </c>
      <c r="K138" s="176" t="s">
        <v>195</v>
      </c>
      <c r="L138" s="41"/>
      <c r="M138" s="181" t="s">
        <v>5</v>
      </c>
      <c r="N138" s="182" t="s">
        <v>46</v>
      </c>
      <c r="O138" s="42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AR138" s="24" t="s">
        <v>177</v>
      </c>
      <c r="AT138" s="24" t="s">
        <v>173</v>
      </c>
      <c r="AU138" s="24" t="s">
        <v>84</v>
      </c>
      <c r="AY138" s="24" t="s">
        <v>171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24" t="s">
        <v>24</v>
      </c>
      <c r="BK138" s="185">
        <f>ROUND(I138*H138,2)</f>
        <v>0</v>
      </c>
      <c r="BL138" s="24" t="s">
        <v>177</v>
      </c>
      <c r="BM138" s="24" t="s">
        <v>1366</v>
      </c>
    </row>
    <row r="139" spans="2:65" s="1" customFormat="1" ht="13.5">
      <c r="B139" s="41"/>
      <c r="D139" s="186" t="s">
        <v>179</v>
      </c>
      <c r="F139" s="187" t="s">
        <v>951</v>
      </c>
      <c r="I139" s="188"/>
      <c r="L139" s="41"/>
      <c r="M139" s="189"/>
      <c r="N139" s="42"/>
      <c r="O139" s="42"/>
      <c r="P139" s="42"/>
      <c r="Q139" s="42"/>
      <c r="R139" s="42"/>
      <c r="S139" s="42"/>
      <c r="T139" s="70"/>
      <c r="AT139" s="24" t="s">
        <v>179</v>
      </c>
      <c r="AU139" s="24" t="s">
        <v>84</v>
      </c>
    </row>
    <row r="140" spans="2:65" s="10" customFormat="1" ht="29.85" customHeight="1">
      <c r="B140" s="160"/>
      <c r="D140" s="161" t="s">
        <v>74</v>
      </c>
      <c r="E140" s="171" t="s">
        <v>177</v>
      </c>
      <c r="F140" s="171" t="s">
        <v>314</v>
      </c>
      <c r="I140" s="163"/>
      <c r="J140" s="172">
        <f>BK140</f>
        <v>0</v>
      </c>
      <c r="L140" s="160"/>
      <c r="M140" s="165"/>
      <c r="N140" s="166"/>
      <c r="O140" s="166"/>
      <c r="P140" s="167">
        <f>SUM(P141:P148)</f>
        <v>0</v>
      </c>
      <c r="Q140" s="166"/>
      <c r="R140" s="167">
        <f>SUM(R141:R148)</f>
        <v>12.205123200000001</v>
      </c>
      <c r="S140" s="166"/>
      <c r="T140" s="168">
        <f>SUM(T141:T148)</f>
        <v>0</v>
      </c>
      <c r="AR140" s="161" t="s">
        <v>24</v>
      </c>
      <c r="AT140" s="169" t="s">
        <v>74</v>
      </c>
      <c r="AU140" s="169" t="s">
        <v>24</v>
      </c>
      <c r="AY140" s="161" t="s">
        <v>171</v>
      </c>
      <c r="BK140" s="170">
        <f>SUM(BK141:BK148)</f>
        <v>0</v>
      </c>
    </row>
    <row r="141" spans="2:65" s="1" customFormat="1" ht="16.5" customHeight="1">
      <c r="B141" s="173"/>
      <c r="C141" s="174" t="s">
        <v>131</v>
      </c>
      <c r="D141" s="174" t="s">
        <v>173</v>
      </c>
      <c r="E141" s="175" t="s">
        <v>1317</v>
      </c>
      <c r="F141" s="176" t="s">
        <v>1318</v>
      </c>
      <c r="G141" s="177" t="s">
        <v>194</v>
      </c>
      <c r="H141" s="178">
        <v>3.5</v>
      </c>
      <c r="I141" s="179"/>
      <c r="J141" s="180">
        <f>ROUND(I141*H141,2)</f>
        <v>0</v>
      </c>
      <c r="K141" s="176" t="s">
        <v>195</v>
      </c>
      <c r="L141" s="41"/>
      <c r="M141" s="181" t="s">
        <v>5</v>
      </c>
      <c r="N141" s="182" t="s">
        <v>46</v>
      </c>
      <c r="O141" s="42"/>
      <c r="P141" s="183">
        <f>O141*H141</f>
        <v>0</v>
      </c>
      <c r="Q141" s="183">
        <v>2.16</v>
      </c>
      <c r="R141" s="183">
        <f>Q141*H141</f>
        <v>7.5600000000000005</v>
      </c>
      <c r="S141" s="183">
        <v>0</v>
      </c>
      <c r="T141" s="184">
        <f>S141*H141</f>
        <v>0</v>
      </c>
      <c r="AR141" s="24" t="s">
        <v>177</v>
      </c>
      <c r="AT141" s="24" t="s">
        <v>173</v>
      </c>
      <c r="AU141" s="24" t="s">
        <v>84</v>
      </c>
      <c r="AY141" s="24" t="s">
        <v>171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4" t="s">
        <v>24</v>
      </c>
      <c r="BK141" s="185">
        <f>ROUND(I141*H141,2)</f>
        <v>0</v>
      </c>
      <c r="BL141" s="24" t="s">
        <v>177</v>
      </c>
      <c r="BM141" s="24" t="s">
        <v>1367</v>
      </c>
    </row>
    <row r="142" spans="2:65" s="1" customFormat="1" ht="13.5">
      <c r="B142" s="41"/>
      <c r="D142" s="186" t="s">
        <v>179</v>
      </c>
      <c r="F142" s="187" t="s">
        <v>1320</v>
      </c>
      <c r="I142" s="188"/>
      <c r="L142" s="41"/>
      <c r="M142" s="189"/>
      <c r="N142" s="42"/>
      <c r="O142" s="42"/>
      <c r="P142" s="42"/>
      <c r="Q142" s="42"/>
      <c r="R142" s="42"/>
      <c r="S142" s="42"/>
      <c r="T142" s="70"/>
      <c r="AT142" s="24" t="s">
        <v>179</v>
      </c>
      <c r="AU142" s="24" t="s">
        <v>84</v>
      </c>
    </row>
    <row r="143" spans="2:65" s="1" customFormat="1" ht="27">
      <c r="B143" s="41"/>
      <c r="D143" s="186" t="s">
        <v>181</v>
      </c>
      <c r="F143" s="190" t="s">
        <v>1349</v>
      </c>
      <c r="I143" s="188"/>
      <c r="L143" s="41"/>
      <c r="M143" s="189"/>
      <c r="N143" s="42"/>
      <c r="O143" s="42"/>
      <c r="P143" s="42"/>
      <c r="Q143" s="42"/>
      <c r="R143" s="42"/>
      <c r="S143" s="42"/>
      <c r="T143" s="70"/>
      <c r="AT143" s="24" t="s">
        <v>181</v>
      </c>
      <c r="AU143" s="24" t="s">
        <v>84</v>
      </c>
    </row>
    <row r="144" spans="2:65" s="11" customFormat="1" ht="13.5">
      <c r="B144" s="191"/>
      <c r="D144" s="186" t="s">
        <v>183</v>
      </c>
      <c r="E144" s="192" t="s">
        <v>5</v>
      </c>
      <c r="F144" s="193" t="s">
        <v>1321</v>
      </c>
      <c r="H144" s="194">
        <v>3.5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183</v>
      </c>
      <c r="AU144" s="192" t="s">
        <v>84</v>
      </c>
      <c r="AV144" s="11" t="s">
        <v>84</v>
      </c>
      <c r="AW144" s="11" t="s">
        <v>39</v>
      </c>
      <c r="AX144" s="11" t="s">
        <v>24</v>
      </c>
      <c r="AY144" s="192" t="s">
        <v>171</v>
      </c>
    </row>
    <row r="145" spans="2:65" s="1" customFormat="1" ht="25.5" customHeight="1">
      <c r="B145" s="173"/>
      <c r="C145" s="174" t="s">
        <v>281</v>
      </c>
      <c r="D145" s="174" t="s">
        <v>173</v>
      </c>
      <c r="E145" s="175" t="s">
        <v>1322</v>
      </c>
      <c r="F145" s="176" t="s">
        <v>1323</v>
      </c>
      <c r="G145" s="177" t="s">
        <v>176</v>
      </c>
      <c r="H145" s="178">
        <v>25.92</v>
      </c>
      <c r="I145" s="179"/>
      <c r="J145" s="180">
        <f>ROUND(I145*H145,2)</f>
        <v>0</v>
      </c>
      <c r="K145" s="176" t="s">
        <v>5</v>
      </c>
      <c r="L145" s="41"/>
      <c r="M145" s="181" t="s">
        <v>5</v>
      </c>
      <c r="N145" s="182" t="s">
        <v>46</v>
      </c>
      <c r="O145" s="42"/>
      <c r="P145" s="183">
        <f>O145*H145</f>
        <v>0</v>
      </c>
      <c r="Q145" s="183">
        <v>0.17921000000000001</v>
      </c>
      <c r="R145" s="183">
        <f>Q145*H145</f>
        <v>4.6451232000000005</v>
      </c>
      <c r="S145" s="183">
        <v>0</v>
      </c>
      <c r="T145" s="184">
        <f>S145*H145</f>
        <v>0</v>
      </c>
      <c r="AR145" s="24" t="s">
        <v>177</v>
      </c>
      <c r="AT145" s="24" t="s">
        <v>173</v>
      </c>
      <c r="AU145" s="24" t="s">
        <v>84</v>
      </c>
      <c r="AY145" s="24" t="s">
        <v>171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4" t="s">
        <v>24</v>
      </c>
      <c r="BK145" s="185">
        <f>ROUND(I145*H145,2)</f>
        <v>0</v>
      </c>
      <c r="BL145" s="24" t="s">
        <v>177</v>
      </c>
      <c r="BM145" s="24" t="s">
        <v>1368</v>
      </c>
    </row>
    <row r="146" spans="2:65" s="1" customFormat="1" ht="27">
      <c r="B146" s="41"/>
      <c r="D146" s="186" t="s">
        <v>179</v>
      </c>
      <c r="F146" s="187" t="s">
        <v>1323</v>
      </c>
      <c r="I146" s="188"/>
      <c r="L146" s="41"/>
      <c r="M146" s="189"/>
      <c r="N146" s="42"/>
      <c r="O146" s="42"/>
      <c r="P146" s="42"/>
      <c r="Q146" s="42"/>
      <c r="R146" s="42"/>
      <c r="S146" s="42"/>
      <c r="T146" s="70"/>
      <c r="AT146" s="24" t="s">
        <v>179</v>
      </c>
      <c r="AU146" s="24" t="s">
        <v>84</v>
      </c>
    </row>
    <row r="147" spans="2:65" s="1" customFormat="1" ht="27">
      <c r="B147" s="41"/>
      <c r="D147" s="186" t="s">
        <v>181</v>
      </c>
      <c r="F147" s="190" t="s">
        <v>1349</v>
      </c>
      <c r="I147" s="188"/>
      <c r="L147" s="41"/>
      <c r="M147" s="189"/>
      <c r="N147" s="42"/>
      <c r="O147" s="42"/>
      <c r="P147" s="42"/>
      <c r="Q147" s="42"/>
      <c r="R147" s="42"/>
      <c r="S147" s="42"/>
      <c r="T147" s="70"/>
      <c r="AT147" s="24" t="s">
        <v>181</v>
      </c>
      <c r="AU147" s="24" t="s">
        <v>84</v>
      </c>
    </row>
    <row r="148" spans="2:65" s="11" customFormat="1" ht="13.5">
      <c r="B148" s="191"/>
      <c r="D148" s="186" t="s">
        <v>183</v>
      </c>
      <c r="E148" s="192" t="s">
        <v>5</v>
      </c>
      <c r="F148" s="193" t="s">
        <v>1325</v>
      </c>
      <c r="H148" s="194">
        <v>25.92</v>
      </c>
      <c r="I148" s="195"/>
      <c r="L148" s="191"/>
      <c r="M148" s="196"/>
      <c r="N148" s="197"/>
      <c r="O148" s="197"/>
      <c r="P148" s="197"/>
      <c r="Q148" s="197"/>
      <c r="R148" s="197"/>
      <c r="S148" s="197"/>
      <c r="T148" s="198"/>
      <c r="AT148" s="192" t="s">
        <v>183</v>
      </c>
      <c r="AU148" s="192" t="s">
        <v>84</v>
      </c>
      <c r="AV148" s="11" t="s">
        <v>84</v>
      </c>
      <c r="AW148" s="11" t="s">
        <v>39</v>
      </c>
      <c r="AX148" s="11" t="s">
        <v>24</v>
      </c>
      <c r="AY148" s="192" t="s">
        <v>171</v>
      </c>
    </row>
    <row r="149" spans="2:65" s="10" customFormat="1" ht="29.85" customHeight="1">
      <c r="B149" s="160"/>
      <c r="D149" s="161" t="s">
        <v>74</v>
      </c>
      <c r="E149" s="171" t="s">
        <v>436</v>
      </c>
      <c r="F149" s="171" t="s">
        <v>437</v>
      </c>
      <c r="I149" s="163"/>
      <c r="J149" s="172">
        <f>BK149</f>
        <v>0</v>
      </c>
      <c r="L149" s="160"/>
      <c r="M149" s="165"/>
      <c r="N149" s="166"/>
      <c r="O149" s="166"/>
      <c r="P149" s="167">
        <f>SUM(P150:P151)</f>
        <v>0</v>
      </c>
      <c r="Q149" s="166"/>
      <c r="R149" s="167">
        <f>SUM(R150:R151)</f>
        <v>0</v>
      </c>
      <c r="S149" s="166"/>
      <c r="T149" s="168">
        <f>SUM(T150:T151)</f>
        <v>0</v>
      </c>
      <c r="AR149" s="161" t="s">
        <v>24</v>
      </c>
      <c r="AT149" s="169" t="s">
        <v>74</v>
      </c>
      <c r="AU149" s="169" t="s">
        <v>24</v>
      </c>
      <c r="AY149" s="161" t="s">
        <v>171</v>
      </c>
      <c r="BK149" s="170">
        <f>SUM(BK150:BK151)</f>
        <v>0</v>
      </c>
    </row>
    <row r="150" spans="2:65" s="1" customFormat="1" ht="16.5" customHeight="1">
      <c r="B150" s="173"/>
      <c r="C150" s="174" t="s">
        <v>289</v>
      </c>
      <c r="D150" s="174" t="s">
        <v>173</v>
      </c>
      <c r="E150" s="175" t="s">
        <v>439</v>
      </c>
      <c r="F150" s="176" t="s">
        <v>440</v>
      </c>
      <c r="G150" s="177" t="s">
        <v>259</v>
      </c>
      <c r="H150" s="178">
        <v>12.319000000000001</v>
      </c>
      <c r="I150" s="179"/>
      <c r="J150" s="180">
        <f>ROUND(I150*H150,2)</f>
        <v>0</v>
      </c>
      <c r="K150" s="176" t="s">
        <v>195</v>
      </c>
      <c r="L150" s="41"/>
      <c r="M150" s="181" t="s">
        <v>5</v>
      </c>
      <c r="N150" s="182" t="s">
        <v>46</v>
      </c>
      <c r="O150" s="42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AR150" s="24" t="s">
        <v>177</v>
      </c>
      <c r="AT150" s="24" t="s">
        <v>173</v>
      </c>
      <c r="AU150" s="24" t="s">
        <v>84</v>
      </c>
      <c r="AY150" s="24" t="s">
        <v>171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24" t="s">
        <v>24</v>
      </c>
      <c r="BK150" s="185">
        <f>ROUND(I150*H150,2)</f>
        <v>0</v>
      </c>
      <c r="BL150" s="24" t="s">
        <v>177</v>
      </c>
      <c r="BM150" s="24" t="s">
        <v>1369</v>
      </c>
    </row>
    <row r="151" spans="2:65" s="1" customFormat="1" ht="13.5">
      <c r="B151" s="41"/>
      <c r="D151" s="186" t="s">
        <v>179</v>
      </c>
      <c r="F151" s="187" t="s">
        <v>442</v>
      </c>
      <c r="I151" s="188"/>
      <c r="L151" s="41"/>
      <c r="M151" s="224"/>
      <c r="N151" s="225"/>
      <c r="O151" s="225"/>
      <c r="P151" s="225"/>
      <c r="Q151" s="225"/>
      <c r="R151" s="225"/>
      <c r="S151" s="225"/>
      <c r="T151" s="226"/>
      <c r="AT151" s="24" t="s">
        <v>179</v>
      </c>
      <c r="AU151" s="24" t="s">
        <v>84</v>
      </c>
    </row>
    <row r="152" spans="2:65" s="1" customFormat="1" ht="6.95" customHeight="1">
      <c r="B152" s="56"/>
      <c r="C152" s="57"/>
      <c r="D152" s="57"/>
      <c r="E152" s="57"/>
      <c r="F152" s="57"/>
      <c r="G152" s="57"/>
      <c r="H152" s="57"/>
      <c r="I152" s="127"/>
      <c r="J152" s="57"/>
      <c r="K152" s="57"/>
      <c r="L152" s="41"/>
    </row>
  </sheetData>
  <autoFilter ref="C79:K151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124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1370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ROUND(J89,2)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ROUND(SUM(BE89:BE208), 2)</f>
        <v>0</v>
      </c>
      <c r="G30" s="42"/>
      <c r="H30" s="42"/>
      <c r="I30" s="119">
        <v>0.21</v>
      </c>
      <c r="J30" s="118">
        <f>ROUND(ROUND((SUM(BE89:BE208)),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ROUND(SUM(BF89:BF208), 2)</f>
        <v>0</v>
      </c>
      <c r="G31" s="42"/>
      <c r="H31" s="42"/>
      <c r="I31" s="119">
        <v>0.15</v>
      </c>
      <c r="J31" s="118">
        <f>ROUND(ROUND((SUM(BF89:BF208)),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ROUND(SUM(BG89:BG208),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ROUND(SUM(BH89:BH208),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ROUND(SUM(BI89:BI208),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15 - SO 306 Rekonstrukce lávky č.8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J89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J90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J91</f>
        <v>0</v>
      </c>
      <c r="K58" s="148"/>
    </row>
    <row r="59" spans="2:47" s="8" customFormat="1" ht="19.899999999999999" customHeight="1">
      <c r="B59" s="142"/>
      <c r="C59" s="143"/>
      <c r="D59" s="144" t="s">
        <v>444</v>
      </c>
      <c r="E59" s="145"/>
      <c r="F59" s="145"/>
      <c r="G59" s="145"/>
      <c r="H59" s="145"/>
      <c r="I59" s="146"/>
      <c r="J59" s="147">
        <f>J116</f>
        <v>0</v>
      </c>
      <c r="K59" s="148"/>
    </row>
    <row r="60" spans="2:47" s="8" customFormat="1" ht="19.899999999999999" customHeight="1">
      <c r="B60" s="142"/>
      <c r="C60" s="143"/>
      <c r="D60" s="144" t="s">
        <v>150</v>
      </c>
      <c r="E60" s="145"/>
      <c r="F60" s="145"/>
      <c r="G60" s="145"/>
      <c r="H60" s="145"/>
      <c r="I60" s="146"/>
      <c r="J60" s="147">
        <f>J131</f>
        <v>0</v>
      </c>
      <c r="K60" s="148"/>
    </row>
    <row r="61" spans="2:47" s="8" customFormat="1" ht="19.899999999999999" customHeight="1">
      <c r="B61" s="142"/>
      <c r="C61" s="143"/>
      <c r="D61" s="144" t="s">
        <v>151</v>
      </c>
      <c r="E61" s="145"/>
      <c r="F61" s="145"/>
      <c r="G61" s="145"/>
      <c r="H61" s="145"/>
      <c r="I61" s="146"/>
      <c r="J61" s="147">
        <f>J136</f>
        <v>0</v>
      </c>
      <c r="K61" s="148"/>
    </row>
    <row r="62" spans="2:47" s="8" customFormat="1" ht="19.899999999999999" customHeight="1">
      <c r="B62" s="142"/>
      <c r="C62" s="143"/>
      <c r="D62" s="144" t="s">
        <v>445</v>
      </c>
      <c r="E62" s="145"/>
      <c r="F62" s="145"/>
      <c r="G62" s="145"/>
      <c r="H62" s="145"/>
      <c r="I62" s="146"/>
      <c r="J62" s="147">
        <f>J152</f>
        <v>0</v>
      </c>
      <c r="K62" s="148"/>
    </row>
    <row r="63" spans="2:47" s="8" customFormat="1" ht="19.899999999999999" customHeight="1">
      <c r="B63" s="142"/>
      <c r="C63" s="143"/>
      <c r="D63" s="144" t="s">
        <v>152</v>
      </c>
      <c r="E63" s="145"/>
      <c r="F63" s="145"/>
      <c r="G63" s="145"/>
      <c r="H63" s="145"/>
      <c r="I63" s="146"/>
      <c r="J63" s="147">
        <f>J157</f>
        <v>0</v>
      </c>
      <c r="K63" s="148"/>
    </row>
    <row r="64" spans="2:47" s="8" customFormat="1" ht="19.899999999999999" customHeight="1">
      <c r="B64" s="142"/>
      <c r="C64" s="143"/>
      <c r="D64" s="144" t="s">
        <v>153</v>
      </c>
      <c r="E64" s="145"/>
      <c r="F64" s="145"/>
      <c r="G64" s="145"/>
      <c r="H64" s="145"/>
      <c r="I64" s="146"/>
      <c r="J64" s="147">
        <f>J167</f>
        <v>0</v>
      </c>
      <c r="K64" s="148"/>
    </row>
    <row r="65" spans="2:12" s="8" customFormat="1" ht="19.899999999999999" customHeight="1">
      <c r="B65" s="142"/>
      <c r="C65" s="143"/>
      <c r="D65" s="144" t="s">
        <v>154</v>
      </c>
      <c r="E65" s="145"/>
      <c r="F65" s="145"/>
      <c r="G65" s="145"/>
      <c r="H65" s="145"/>
      <c r="I65" s="146"/>
      <c r="J65" s="147">
        <f>J175</f>
        <v>0</v>
      </c>
      <c r="K65" s="148"/>
    </row>
    <row r="66" spans="2:12" s="7" customFormat="1" ht="24.95" customHeight="1">
      <c r="B66" s="135"/>
      <c r="C66" s="136"/>
      <c r="D66" s="137" t="s">
        <v>446</v>
      </c>
      <c r="E66" s="138"/>
      <c r="F66" s="138"/>
      <c r="G66" s="138"/>
      <c r="H66" s="138"/>
      <c r="I66" s="139"/>
      <c r="J66" s="140">
        <f>J178</f>
        <v>0</v>
      </c>
      <c r="K66" s="141"/>
    </row>
    <row r="67" spans="2:12" s="8" customFormat="1" ht="19.899999999999999" customHeight="1">
      <c r="B67" s="142"/>
      <c r="C67" s="143"/>
      <c r="D67" s="144" t="s">
        <v>447</v>
      </c>
      <c r="E67" s="145"/>
      <c r="F67" s="145"/>
      <c r="G67" s="145"/>
      <c r="H67" s="145"/>
      <c r="I67" s="146"/>
      <c r="J67" s="147">
        <f>J179</f>
        <v>0</v>
      </c>
      <c r="K67" s="148"/>
    </row>
    <row r="68" spans="2:12" s="8" customFormat="1" ht="19.899999999999999" customHeight="1">
      <c r="B68" s="142"/>
      <c r="C68" s="143"/>
      <c r="D68" s="144" t="s">
        <v>889</v>
      </c>
      <c r="E68" s="145"/>
      <c r="F68" s="145"/>
      <c r="G68" s="145"/>
      <c r="H68" s="145"/>
      <c r="I68" s="146"/>
      <c r="J68" s="147">
        <f>J189</f>
        <v>0</v>
      </c>
      <c r="K68" s="148"/>
    </row>
    <row r="69" spans="2:12" s="8" customFormat="1" ht="19.899999999999999" customHeight="1">
      <c r="B69" s="142"/>
      <c r="C69" s="143"/>
      <c r="D69" s="144" t="s">
        <v>448</v>
      </c>
      <c r="E69" s="145"/>
      <c r="F69" s="145"/>
      <c r="G69" s="145"/>
      <c r="H69" s="145"/>
      <c r="I69" s="146"/>
      <c r="J69" s="147">
        <f>J194</f>
        <v>0</v>
      </c>
      <c r="K69" s="148"/>
    </row>
    <row r="70" spans="2:12" s="1" customFormat="1" ht="21.75" customHeight="1">
      <c r="B70" s="41"/>
      <c r="C70" s="42"/>
      <c r="D70" s="42"/>
      <c r="E70" s="42"/>
      <c r="F70" s="42"/>
      <c r="G70" s="42"/>
      <c r="H70" s="42"/>
      <c r="I70" s="106"/>
      <c r="J70" s="42"/>
      <c r="K70" s="45"/>
    </row>
    <row r="71" spans="2:12" s="1" customFormat="1" ht="6.95" customHeight="1">
      <c r="B71" s="56"/>
      <c r="C71" s="57"/>
      <c r="D71" s="57"/>
      <c r="E71" s="57"/>
      <c r="F71" s="57"/>
      <c r="G71" s="57"/>
      <c r="H71" s="57"/>
      <c r="I71" s="127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28"/>
      <c r="J75" s="60"/>
      <c r="K75" s="60"/>
      <c r="L75" s="41"/>
    </row>
    <row r="76" spans="2:12" s="1" customFormat="1" ht="36.950000000000003" customHeight="1">
      <c r="B76" s="41"/>
      <c r="C76" s="61" t="s">
        <v>155</v>
      </c>
      <c r="L76" s="41"/>
    </row>
    <row r="77" spans="2:12" s="1" customFormat="1" ht="6.95" customHeight="1">
      <c r="B77" s="41"/>
      <c r="L77" s="41"/>
    </row>
    <row r="78" spans="2:12" s="1" customFormat="1" ht="14.45" customHeight="1">
      <c r="B78" s="41"/>
      <c r="C78" s="63" t="s">
        <v>19</v>
      </c>
      <c r="L78" s="41"/>
    </row>
    <row r="79" spans="2:12" s="1" customFormat="1" ht="16.5" customHeight="1">
      <c r="B79" s="41"/>
      <c r="E79" s="363" t="str">
        <f>E7</f>
        <v>Revitalizace Mlýnského náhonu Proskovice</v>
      </c>
      <c r="F79" s="364"/>
      <c r="G79" s="364"/>
      <c r="H79" s="364"/>
      <c r="L79" s="41"/>
    </row>
    <row r="80" spans="2:12" s="1" customFormat="1" ht="14.45" customHeight="1">
      <c r="B80" s="41"/>
      <c r="C80" s="63" t="s">
        <v>141</v>
      </c>
      <c r="L80" s="41"/>
    </row>
    <row r="81" spans="2:65" s="1" customFormat="1" ht="17.25" customHeight="1">
      <c r="B81" s="41"/>
      <c r="E81" s="339" t="str">
        <f>E9</f>
        <v>15 - SO 306 Rekonstrukce lávky č.8</v>
      </c>
      <c r="F81" s="365"/>
      <c r="G81" s="365"/>
      <c r="H81" s="365"/>
      <c r="L81" s="41"/>
    </row>
    <row r="82" spans="2:65" s="1" customFormat="1" ht="6.95" customHeight="1">
      <c r="B82" s="41"/>
      <c r="L82" s="41"/>
    </row>
    <row r="83" spans="2:65" s="1" customFormat="1" ht="18" customHeight="1">
      <c r="B83" s="41"/>
      <c r="C83" s="63" t="s">
        <v>25</v>
      </c>
      <c r="F83" s="149" t="str">
        <f>F12</f>
        <v xml:space="preserve"> </v>
      </c>
      <c r="I83" s="150" t="s">
        <v>27</v>
      </c>
      <c r="J83" s="67" t="str">
        <f>IF(J12="","",J12)</f>
        <v>12. 11. 2015</v>
      </c>
      <c r="L83" s="41"/>
    </row>
    <row r="84" spans="2:65" s="1" customFormat="1" ht="6.95" customHeight="1">
      <c r="B84" s="41"/>
      <c r="L84" s="41"/>
    </row>
    <row r="85" spans="2:65" s="1" customFormat="1">
      <c r="B85" s="41"/>
      <c r="C85" s="63" t="s">
        <v>31</v>
      </c>
      <c r="F85" s="149" t="str">
        <f>E15</f>
        <v>Statutární mšsto Ostrava, MO Proskovice</v>
      </c>
      <c r="I85" s="150" t="s">
        <v>37</v>
      </c>
      <c r="J85" s="149" t="str">
        <f>E21</f>
        <v>Sweco Hydroprojekt a.s., OZ Ostrava</v>
      </c>
      <c r="L85" s="41"/>
    </row>
    <row r="86" spans="2:65" s="1" customFormat="1" ht="14.45" customHeight="1">
      <c r="B86" s="41"/>
      <c r="C86" s="63" t="s">
        <v>35</v>
      </c>
      <c r="F86" s="149" t="str">
        <f>IF(E18="","",E18)</f>
        <v/>
      </c>
      <c r="L86" s="41"/>
    </row>
    <row r="87" spans="2:65" s="1" customFormat="1" ht="10.35" customHeight="1">
      <c r="B87" s="41"/>
      <c r="L87" s="41"/>
    </row>
    <row r="88" spans="2:65" s="9" customFormat="1" ht="29.25" customHeight="1">
      <c r="B88" s="151"/>
      <c r="C88" s="152" t="s">
        <v>156</v>
      </c>
      <c r="D88" s="153" t="s">
        <v>60</v>
      </c>
      <c r="E88" s="153" t="s">
        <v>56</v>
      </c>
      <c r="F88" s="153" t="s">
        <v>157</v>
      </c>
      <c r="G88" s="153" t="s">
        <v>158</v>
      </c>
      <c r="H88" s="153" t="s">
        <v>159</v>
      </c>
      <c r="I88" s="154" t="s">
        <v>160</v>
      </c>
      <c r="J88" s="153" t="s">
        <v>145</v>
      </c>
      <c r="K88" s="155" t="s">
        <v>161</v>
      </c>
      <c r="L88" s="151"/>
      <c r="M88" s="73" t="s">
        <v>162</v>
      </c>
      <c r="N88" s="74" t="s">
        <v>45</v>
      </c>
      <c r="O88" s="74" t="s">
        <v>163</v>
      </c>
      <c r="P88" s="74" t="s">
        <v>164</v>
      </c>
      <c r="Q88" s="74" t="s">
        <v>165</v>
      </c>
      <c r="R88" s="74" t="s">
        <v>166</v>
      </c>
      <c r="S88" s="74" t="s">
        <v>167</v>
      </c>
      <c r="T88" s="75" t="s">
        <v>168</v>
      </c>
    </row>
    <row r="89" spans="2:65" s="1" customFormat="1" ht="29.25" customHeight="1">
      <c r="B89" s="41"/>
      <c r="C89" s="77" t="s">
        <v>146</v>
      </c>
      <c r="J89" s="156">
        <f>BK89</f>
        <v>0</v>
      </c>
      <c r="L89" s="41"/>
      <c r="M89" s="76"/>
      <c r="N89" s="68"/>
      <c r="O89" s="68"/>
      <c r="P89" s="157">
        <f>P90+P178</f>
        <v>0</v>
      </c>
      <c r="Q89" s="68"/>
      <c r="R89" s="157">
        <f>R90+R178</f>
        <v>5.5716463200000002</v>
      </c>
      <c r="S89" s="68"/>
      <c r="T89" s="158">
        <f>T90+T178</f>
        <v>8.98</v>
      </c>
      <c r="AT89" s="24" t="s">
        <v>74</v>
      </c>
      <c r="AU89" s="24" t="s">
        <v>147</v>
      </c>
      <c r="BK89" s="159">
        <f>BK90+BK178</f>
        <v>0</v>
      </c>
    </row>
    <row r="90" spans="2:65" s="10" customFormat="1" ht="37.35" customHeight="1">
      <c r="B90" s="160"/>
      <c r="D90" s="161" t="s">
        <v>74</v>
      </c>
      <c r="E90" s="162" t="s">
        <v>169</v>
      </c>
      <c r="F90" s="162" t="s">
        <v>170</v>
      </c>
      <c r="I90" s="163"/>
      <c r="J90" s="164">
        <f>BK90</f>
        <v>0</v>
      </c>
      <c r="L90" s="160"/>
      <c r="M90" s="165"/>
      <c r="N90" s="166"/>
      <c r="O90" s="166"/>
      <c r="P90" s="167">
        <f>P91+P116+P131+P136+P152+P157+P167+P175</f>
        <v>0</v>
      </c>
      <c r="Q90" s="166"/>
      <c r="R90" s="167">
        <f>R91+R116+R131+R136+R152+R157+R167+R175</f>
        <v>5.5610899600000003</v>
      </c>
      <c r="S90" s="166"/>
      <c r="T90" s="168">
        <f>T91+T116+T131+T136+T152+T157+T167+T175</f>
        <v>8.6</v>
      </c>
      <c r="AR90" s="161" t="s">
        <v>24</v>
      </c>
      <c r="AT90" s="169" t="s">
        <v>74</v>
      </c>
      <c r="AU90" s="169" t="s">
        <v>75</v>
      </c>
      <c r="AY90" s="161" t="s">
        <v>171</v>
      </c>
      <c r="BK90" s="170">
        <f>BK91+BK116+BK131+BK136+BK152+BK157+BK167+BK175</f>
        <v>0</v>
      </c>
    </row>
    <row r="91" spans="2:65" s="10" customFormat="1" ht="19.899999999999999" customHeight="1">
      <c r="B91" s="160"/>
      <c r="D91" s="161" t="s">
        <v>74</v>
      </c>
      <c r="E91" s="171" t="s">
        <v>24</v>
      </c>
      <c r="F91" s="171" t="s">
        <v>172</v>
      </c>
      <c r="I91" s="163"/>
      <c r="J91" s="172">
        <f>BK91</f>
        <v>0</v>
      </c>
      <c r="L91" s="160"/>
      <c r="M91" s="165"/>
      <c r="N91" s="166"/>
      <c r="O91" s="166"/>
      <c r="P91" s="167">
        <f>SUM(P92:P115)</f>
        <v>0</v>
      </c>
      <c r="Q91" s="166"/>
      <c r="R91" s="167">
        <f>SUM(R92:R115)</f>
        <v>0</v>
      </c>
      <c r="S91" s="166"/>
      <c r="T91" s="168">
        <f>SUM(T92:T115)</f>
        <v>0</v>
      </c>
      <c r="AR91" s="161" t="s">
        <v>24</v>
      </c>
      <c r="AT91" s="169" t="s">
        <v>74</v>
      </c>
      <c r="AU91" s="169" t="s">
        <v>24</v>
      </c>
      <c r="AY91" s="161" t="s">
        <v>171</v>
      </c>
      <c r="BK91" s="170">
        <f>SUM(BK92:BK115)</f>
        <v>0</v>
      </c>
    </row>
    <row r="92" spans="2:65" s="1" customFormat="1" ht="25.5" customHeight="1">
      <c r="B92" s="173"/>
      <c r="C92" s="174" t="s">
        <v>24</v>
      </c>
      <c r="D92" s="174" t="s">
        <v>173</v>
      </c>
      <c r="E92" s="175" t="s">
        <v>449</v>
      </c>
      <c r="F92" s="176" t="s">
        <v>832</v>
      </c>
      <c r="G92" s="177" t="s">
        <v>194</v>
      </c>
      <c r="H92" s="178">
        <v>6</v>
      </c>
      <c r="I92" s="179"/>
      <c r="J92" s="180">
        <f>ROUND(I92*H92,2)</f>
        <v>0</v>
      </c>
      <c r="K92" s="176" t="s">
        <v>5</v>
      </c>
      <c r="L92" s="41"/>
      <c r="M92" s="181" t="s">
        <v>5</v>
      </c>
      <c r="N92" s="182" t="s">
        <v>46</v>
      </c>
      <c r="O92" s="42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4" t="s">
        <v>177</v>
      </c>
      <c r="AT92" s="24" t="s">
        <v>173</v>
      </c>
      <c r="AU92" s="24" t="s">
        <v>84</v>
      </c>
      <c r="AY92" s="24" t="s">
        <v>171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4" t="s">
        <v>24</v>
      </c>
      <c r="BK92" s="185">
        <f>ROUND(I92*H92,2)</f>
        <v>0</v>
      </c>
      <c r="BL92" s="24" t="s">
        <v>177</v>
      </c>
      <c r="BM92" s="24" t="s">
        <v>1371</v>
      </c>
    </row>
    <row r="93" spans="2:65" s="1" customFormat="1" ht="13.5">
      <c r="B93" s="41"/>
      <c r="D93" s="186" t="s">
        <v>179</v>
      </c>
      <c r="F93" s="187" t="s">
        <v>834</v>
      </c>
      <c r="I93" s="188"/>
      <c r="L93" s="41"/>
      <c r="M93" s="189"/>
      <c r="N93" s="42"/>
      <c r="O93" s="42"/>
      <c r="P93" s="42"/>
      <c r="Q93" s="42"/>
      <c r="R93" s="42"/>
      <c r="S93" s="42"/>
      <c r="T93" s="70"/>
      <c r="AT93" s="24" t="s">
        <v>179</v>
      </c>
      <c r="AU93" s="24" t="s">
        <v>84</v>
      </c>
    </row>
    <row r="94" spans="2:65" s="1" customFormat="1" ht="27">
      <c r="B94" s="41"/>
      <c r="D94" s="186" t="s">
        <v>181</v>
      </c>
      <c r="F94" s="190" t="s">
        <v>1372</v>
      </c>
      <c r="I94" s="188"/>
      <c r="L94" s="41"/>
      <c r="M94" s="189"/>
      <c r="N94" s="42"/>
      <c r="O94" s="42"/>
      <c r="P94" s="42"/>
      <c r="Q94" s="42"/>
      <c r="R94" s="42"/>
      <c r="S94" s="42"/>
      <c r="T94" s="70"/>
      <c r="AT94" s="24" t="s">
        <v>181</v>
      </c>
      <c r="AU94" s="24" t="s">
        <v>84</v>
      </c>
    </row>
    <row r="95" spans="2:65" s="11" customFormat="1" ht="13.5">
      <c r="B95" s="191"/>
      <c r="D95" s="186" t="s">
        <v>183</v>
      </c>
      <c r="E95" s="192" t="s">
        <v>5</v>
      </c>
      <c r="F95" s="193" t="s">
        <v>836</v>
      </c>
      <c r="H95" s="194">
        <v>6</v>
      </c>
      <c r="I95" s="195"/>
      <c r="L95" s="191"/>
      <c r="M95" s="196"/>
      <c r="N95" s="197"/>
      <c r="O95" s="197"/>
      <c r="P95" s="197"/>
      <c r="Q95" s="197"/>
      <c r="R95" s="197"/>
      <c r="S95" s="197"/>
      <c r="T95" s="198"/>
      <c r="AT95" s="192" t="s">
        <v>183</v>
      </c>
      <c r="AU95" s="192" t="s">
        <v>84</v>
      </c>
      <c r="AV95" s="11" t="s">
        <v>84</v>
      </c>
      <c r="AW95" s="11" t="s">
        <v>39</v>
      </c>
      <c r="AX95" s="11" t="s">
        <v>24</v>
      </c>
      <c r="AY95" s="192" t="s">
        <v>171</v>
      </c>
    </row>
    <row r="96" spans="2:65" s="1" customFormat="1" ht="16.5" customHeight="1">
      <c r="B96" s="173"/>
      <c r="C96" s="174" t="s">
        <v>84</v>
      </c>
      <c r="D96" s="174" t="s">
        <v>173</v>
      </c>
      <c r="E96" s="175" t="s">
        <v>454</v>
      </c>
      <c r="F96" s="176" t="s">
        <v>455</v>
      </c>
      <c r="G96" s="177" t="s">
        <v>194</v>
      </c>
      <c r="H96" s="178">
        <v>11</v>
      </c>
      <c r="I96" s="179"/>
      <c r="J96" s="180">
        <f>ROUND(I96*H96,2)</f>
        <v>0</v>
      </c>
      <c r="K96" s="176" t="s">
        <v>195</v>
      </c>
      <c r="L96" s="41"/>
      <c r="M96" s="181" t="s">
        <v>5</v>
      </c>
      <c r="N96" s="182" t="s">
        <v>46</v>
      </c>
      <c r="O96" s="42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24" t="s">
        <v>177</v>
      </c>
      <c r="AT96" s="24" t="s">
        <v>173</v>
      </c>
      <c r="AU96" s="24" t="s">
        <v>84</v>
      </c>
      <c r="AY96" s="24" t="s">
        <v>171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4" t="s">
        <v>24</v>
      </c>
      <c r="BK96" s="185">
        <f>ROUND(I96*H96,2)</f>
        <v>0</v>
      </c>
      <c r="BL96" s="24" t="s">
        <v>177</v>
      </c>
      <c r="BM96" s="24" t="s">
        <v>1373</v>
      </c>
    </row>
    <row r="97" spans="2:65" s="1" customFormat="1" ht="27">
      <c r="B97" s="41"/>
      <c r="D97" s="186" t="s">
        <v>179</v>
      </c>
      <c r="F97" s="187" t="s">
        <v>457</v>
      </c>
      <c r="I97" s="188"/>
      <c r="L97" s="41"/>
      <c r="M97" s="189"/>
      <c r="N97" s="42"/>
      <c r="O97" s="42"/>
      <c r="P97" s="42"/>
      <c r="Q97" s="42"/>
      <c r="R97" s="42"/>
      <c r="S97" s="42"/>
      <c r="T97" s="70"/>
      <c r="AT97" s="24" t="s">
        <v>179</v>
      </c>
      <c r="AU97" s="24" t="s">
        <v>84</v>
      </c>
    </row>
    <row r="98" spans="2:65" s="1" customFormat="1" ht="27">
      <c r="B98" s="41"/>
      <c r="D98" s="186" t="s">
        <v>181</v>
      </c>
      <c r="F98" s="190" t="s">
        <v>1372</v>
      </c>
      <c r="I98" s="188"/>
      <c r="L98" s="41"/>
      <c r="M98" s="189"/>
      <c r="N98" s="42"/>
      <c r="O98" s="42"/>
      <c r="P98" s="42"/>
      <c r="Q98" s="42"/>
      <c r="R98" s="42"/>
      <c r="S98" s="42"/>
      <c r="T98" s="70"/>
      <c r="AT98" s="24" t="s">
        <v>181</v>
      </c>
      <c r="AU98" s="24" t="s">
        <v>84</v>
      </c>
    </row>
    <row r="99" spans="2:65" s="12" customFormat="1" ht="13.5">
      <c r="B99" s="199"/>
      <c r="D99" s="186" t="s">
        <v>183</v>
      </c>
      <c r="E99" s="200" t="s">
        <v>5</v>
      </c>
      <c r="F99" s="201" t="s">
        <v>458</v>
      </c>
      <c r="H99" s="200" t="s">
        <v>5</v>
      </c>
      <c r="I99" s="202"/>
      <c r="L99" s="199"/>
      <c r="M99" s="203"/>
      <c r="N99" s="204"/>
      <c r="O99" s="204"/>
      <c r="P99" s="204"/>
      <c r="Q99" s="204"/>
      <c r="R99" s="204"/>
      <c r="S99" s="204"/>
      <c r="T99" s="205"/>
      <c r="AT99" s="200" t="s">
        <v>183</v>
      </c>
      <c r="AU99" s="200" t="s">
        <v>84</v>
      </c>
      <c r="AV99" s="12" t="s">
        <v>24</v>
      </c>
      <c r="AW99" s="12" t="s">
        <v>39</v>
      </c>
      <c r="AX99" s="12" t="s">
        <v>75</v>
      </c>
      <c r="AY99" s="200" t="s">
        <v>171</v>
      </c>
    </row>
    <row r="100" spans="2:65" s="11" customFormat="1" ht="13.5">
      <c r="B100" s="191"/>
      <c r="D100" s="186" t="s">
        <v>183</v>
      </c>
      <c r="E100" s="192" t="s">
        <v>5</v>
      </c>
      <c r="F100" s="193" t="s">
        <v>459</v>
      </c>
      <c r="H100" s="194">
        <v>11</v>
      </c>
      <c r="I100" s="195"/>
      <c r="L100" s="191"/>
      <c r="M100" s="196"/>
      <c r="N100" s="197"/>
      <c r="O100" s="197"/>
      <c r="P100" s="197"/>
      <c r="Q100" s="197"/>
      <c r="R100" s="197"/>
      <c r="S100" s="197"/>
      <c r="T100" s="198"/>
      <c r="AT100" s="192" t="s">
        <v>183</v>
      </c>
      <c r="AU100" s="192" t="s">
        <v>84</v>
      </c>
      <c r="AV100" s="11" t="s">
        <v>84</v>
      </c>
      <c r="AW100" s="11" t="s">
        <v>39</v>
      </c>
      <c r="AX100" s="11" t="s">
        <v>24</v>
      </c>
      <c r="AY100" s="192" t="s">
        <v>171</v>
      </c>
    </row>
    <row r="101" spans="2:65" s="1" customFormat="1" ht="16.5" customHeight="1">
      <c r="B101" s="173"/>
      <c r="C101" s="174" t="s">
        <v>191</v>
      </c>
      <c r="D101" s="174" t="s">
        <v>173</v>
      </c>
      <c r="E101" s="175" t="s">
        <v>460</v>
      </c>
      <c r="F101" s="176" t="s">
        <v>461</v>
      </c>
      <c r="G101" s="177" t="s">
        <v>194</v>
      </c>
      <c r="H101" s="178">
        <v>11</v>
      </c>
      <c r="I101" s="179"/>
      <c r="J101" s="180">
        <f>ROUND(I101*H101,2)</f>
        <v>0</v>
      </c>
      <c r="K101" s="176" t="s">
        <v>195</v>
      </c>
      <c r="L101" s="41"/>
      <c r="M101" s="181" t="s">
        <v>5</v>
      </c>
      <c r="N101" s="182" t="s">
        <v>46</v>
      </c>
      <c r="O101" s="42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AR101" s="24" t="s">
        <v>177</v>
      </c>
      <c r="AT101" s="24" t="s">
        <v>173</v>
      </c>
      <c r="AU101" s="24" t="s">
        <v>84</v>
      </c>
      <c r="AY101" s="24" t="s">
        <v>171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4" t="s">
        <v>24</v>
      </c>
      <c r="BK101" s="185">
        <f>ROUND(I101*H101,2)</f>
        <v>0</v>
      </c>
      <c r="BL101" s="24" t="s">
        <v>177</v>
      </c>
      <c r="BM101" s="24" t="s">
        <v>1374</v>
      </c>
    </row>
    <row r="102" spans="2:65" s="1" customFormat="1" ht="27">
      <c r="B102" s="41"/>
      <c r="D102" s="186" t="s">
        <v>179</v>
      </c>
      <c r="F102" s="187" t="s">
        <v>463</v>
      </c>
      <c r="I102" s="188"/>
      <c r="L102" s="41"/>
      <c r="M102" s="189"/>
      <c r="N102" s="42"/>
      <c r="O102" s="42"/>
      <c r="P102" s="42"/>
      <c r="Q102" s="42"/>
      <c r="R102" s="42"/>
      <c r="S102" s="42"/>
      <c r="T102" s="70"/>
      <c r="AT102" s="24" t="s">
        <v>179</v>
      </c>
      <c r="AU102" s="24" t="s">
        <v>84</v>
      </c>
    </row>
    <row r="103" spans="2:65" s="1" customFormat="1" ht="16.5" customHeight="1">
      <c r="B103" s="173"/>
      <c r="C103" s="174" t="s">
        <v>177</v>
      </c>
      <c r="D103" s="174" t="s">
        <v>173</v>
      </c>
      <c r="E103" s="175" t="s">
        <v>464</v>
      </c>
      <c r="F103" s="176" t="s">
        <v>465</v>
      </c>
      <c r="G103" s="177" t="s">
        <v>194</v>
      </c>
      <c r="H103" s="178">
        <v>4</v>
      </c>
      <c r="I103" s="179"/>
      <c r="J103" s="180">
        <f>ROUND(I103*H103,2)</f>
        <v>0</v>
      </c>
      <c r="K103" s="176" t="s">
        <v>195</v>
      </c>
      <c r="L103" s="41"/>
      <c r="M103" s="181" t="s">
        <v>5</v>
      </c>
      <c r="N103" s="182" t="s">
        <v>46</v>
      </c>
      <c r="O103" s="42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4" t="s">
        <v>177</v>
      </c>
      <c r="AT103" s="24" t="s">
        <v>173</v>
      </c>
      <c r="AU103" s="24" t="s">
        <v>84</v>
      </c>
      <c r="AY103" s="24" t="s">
        <v>171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4" t="s">
        <v>24</v>
      </c>
      <c r="BK103" s="185">
        <f>ROUND(I103*H103,2)</f>
        <v>0</v>
      </c>
      <c r="BL103" s="24" t="s">
        <v>177</v>
      </c>
      <c r="BM103" s="24" t="s">
        <v>1375</v>
      </c>
    </row>
    <row r="104" spans="2:65" s="1" customFormat="1" ht="40.5">
      <c r="B104" s="41"/>
      <c r="D104" s="186" t="s">
        <v>179</v>
      </c>
      <c r="F104" s="187" t="s">
        <v>467</v>
      </c>
      <c r="I104" s="188"/>
      <c r="L104" s="41"/>
      <c r="M104" s="189"/>
      <c r="N104" s="42"/>
      <c r="O104" s="42"/>
      <c r="P104" s="42"/>
      <c r="Q104" s="42"/>
      <c r="R104" s="42"/>
      <c r="S104" s="42"/>
      <c r="T104" s="70"/>
      <c r="AT104" s="24" t="s">
        <v>179</v>
      </c>
      <c r="AU104" s="24" t="s">
        <v>84</v>
      </c>
    </row>
    <row r="105" spans="2:65" s="11" customFormat="1" ht="13.5">
      <c r="B105" s="191"/>
      <c r="D105" s="186" t="s">
        <v>183</v>
      </c>
      <c r="E105" s="192" t="s">
        <v>5</v>
      </c>
      <c r="F105" s="193" t="s">
        <v>468</v>
      </c>
      <c r="H105" s="194">
        <v>4</v>
      </c>
      <c r="I105" s="195"/>
      <c r="L105" s="191"/>
      <c r="M105" s="196"/>
      <c r="N105" s="197"/>
      <c r="O105" s="197"/>
      <c r="P105" s="197"/>
      <c r="Q105" s="197"/>
      <c r="R105" s="197"/>
      <c r="S105" s="197"/>
      <c r="T105" s="198"/>
      <c r="AT105" s="192" t="s">
        <v>183</v>
      </c>
      <c r="AU105" s="192" t="s">
        <v>84</v>
      </c>
      <c r="AV105" s="11" t="s">
        <v>84</v>
      </c>
      <c r="AW105" s="11" t="s">
        <v>39</v>
      </c>
      <c r="AX105" s="11" t="s">
        <v>24</v>
      </c>
      <c r="AY105" s="192" t="s">
        <v>171</v>
      </c>
    </row>
    <row r="106" spans="2:65" s="1" customFormat="1" ht="16.5" customHeight="1">
      <c r="B106" s="173"/>
      <c r="C106" s="174" t="s">
        <v>203</v>
      </c>
      <c r="D106" s="174" t="s">
        <v>173</v>
      </c>
      <c r="E106" s="175" t="s">
        <v>242</v>
      </c>
      <c r="F106" s="176" t="s">
        <v>243</v>
      </c>
      <c r="G106" s="177" t="s">
        <v>194</v>
      </c>
      <c r="H106" s="178">
        <v>4</v>
      </c>
      <c r="I106" s="179"/>
      <c r="J106" s="180">
        <f>ROUND(I106*H106,2)</f>
        <v>0</v>
      </c>
      <c r="K106" s="176" t="s">
        <v>195</v>
      </c>
      <c r="L106" s="41"/>
      <c r="M106" s="181" t="s">
        <v>5</v>
      </c>
      <c r="N106" s="182" t="s">
        <v>46</v>
      </c>
      <c r="O106" s="42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AR106" s="24" t="s">
        <v>177</v>
      </c>
      <c r="AT106" s="24" t="s">
        <v>173</v>
      </c>
      <c r="AU106" s="24" t="s">
        <v>84</v>
      </c>
      <c r="AY106" s="24" t="s">
        <v>171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4" t="s">
        <v>24</v>
      </c>
      <c r="BK106" s="185">
        <f>ROUND(I106*H106,2)</f>
        <v>0</v>
      </c>
      <c r="BL106" s="24" t="s">
        <v>177</v>
      </c>
      <c r="BM106" s="24" t="s">
        <v>1376</v>
      </c>
    </row>
    <row r="107" spans="2:65" s="1" customFormat="1" ht="13.5">
      <c r="B107" s="41"/>
      <c r="D107" s="186" t="s">
        <v>179</v>
      </c>
      <c r="F107" s="187" t="s">
        <v>245</v>
      </c>
      <c r="I107" s="188"/>
      <c r="L107" s="41"/>
      <c r="M107" s="189"/>
      <c r="N107" s="42"/>
      <c r="O107" s="42"/>
      <c r="P107" s="42"/>
      <c r="Q107" s="42"/>
      <c r="R107" s="42"/>
      <c r="S107" s="42"/>
      <c r="T107" s="70"/>
      <c r="AT107" s="24" t="s">
        <v>179</v>
      </c>
      <c r="AU107" s="24" t="s">
        <v>84</v>
      </c>
    </row>
    <row r="108" spans="2:65" s="1" customFormat="1" ht="16.5" customHeight="1">
      <c r="B108" s="173"/>
      <c r="C108" s="174" t="s">
        <v>210</v>
      </c>
      <c r="D108" s="174" t="s">
        <v>173</v>
      </c>
      <c r="E108" s="175" t="s">
        <v>250</v>
      </c>
      <c r="F108" s="176" t="s">
        <v>251</v>
      </c>
      <c r="G108" s="177" t="s">
        <v>194</v>
      </c>
      <c r="H108" s="178">
        <v>7</v>
      </c>
      <c r="I108" s="179"/>
      <c r="J108" s="180">
        <f>ROUND(I108*H108,2)</f>
        <v>0</v>
      </c>
      <c r="K108" s="176" t="s">
        <v>195</v>
      </c>
      <c r="L108" s="41"/>
      <c r="M108" s="181" t="s">
        <v>5</v>
      </c>
      <c r="N108" s="182" t="s">
        <v>46</v>
      </c>
      <c r="O108" s="42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24" t="s">
        <v>177</v>
      </c>
      <c r="AT108" s="24" t="s">
        <v>173</v>
      </c>
      <c r="AU108" s="24" t="s">
        <v>84</v>
      </c>
      <c r="AY108" s="24" t="s">
        <v>171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4" t="s">
        <v>24</v>
      </c>
      <c r="BK108" s="185">
        <f>ROUND(I108*H108,2)</f>
        <v>0</v>
      </c>
      <c r="BL108" s="24" t="s">
        <v>177</v>
      </c>
      <c r="BM108" s="24" t="s">
        <v>1377</v>
      </c>
    </row>
    <row r="109" spans="2:65" s="1" customFormat="1" ht="27">
      <c r="B109" s="41"/>
      <c r="D109" s="186" t="s">
        <v>179</v>
      </c>
      <c r="F109" s="187" t="s">
        <v>253</v>
      </c>
      <c r="I109" s="188"/>
      <c r="L109" s="41"/>
      <c r="M109" s="189"/>
      <c r="N109" s="42"/>
      <c r="O109" s="42"/>
      <c r="P109" s="42"/>
      <c r="Q109" s="42"/>
      <c r="R109" s="42"/>
      <c r="S109" s="42"/>
      <c r="T109" s="70"/>
      <c r="AT109" s="24" t="s">
        <v>179</v>
      </c>
      <c r="AU109" s="24" t="s">
        <v>84</v>
      </c>
    </row>
    <row r="110" spans="2:65" s="1" customFormat="1" ht="27">
      <c r="B110" s="41"/>
      <c r="D110" s="186" t="s">
        <v>181</v>
      </c>
      <c r="F110" s="190" t="s">
        <v>1372</v>
      </c>
      <c r="I110" s="188"/>
      <c r="L110" s="41"/>
      <c r="M110" s="189"/>
      <c r="N110" s="42"/>
      <c r="O110" s="42"/>
      <c r="P110" s="42"/>
      <c r="Q110" s="42"/>
      <c r="R110" s="42"/>
      <c r="S110" s="42"/>
      <c r="T110" s="70"/>
      <c r="AT110" s="24" t="s">
        <v>181</v>
      </c>
      <c r="AU110" s="24" t="s">
        <v>84</v>
      </c>
    </row>
    <row r="111" spans="2:65" s="11" customFormat="1" ht="13.5">
      <c r="B111" s="191"/>
      <c r="D111" s="186" t="s">
        <v>183</v>
      </c>
      <c r="E111" s="192" t="s">
        <v>5</v>
      </c>
      <c r="F111" s="193" t="s">
        <v>215</v>
      </c>
      <c r="H111" s="194">
        <v>7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183</v>
      </c>
      <c r="AU111" s="192" t="s">
        <v>84</v>
      </c>
      <c r="AV111" s="11" t="s">
        <v>84</v>
      </c>
      <c r="AW111" s="11" t="s">
        <v>39</v>
      </c>
      <c r="AX111" s="11" t="s">
        <v>24</v>
      </c>
      <c r="AY111" s="192" t="s">
        <v>171</v>
      </c>
    </row>
    <row r="112" spans="2:65" s="1" customFormat="1" ht="16.5" customHeight="1">
      <c r="B112" s="173"/>
      <c r="C112" s="174" t="s">
        <v>215</v>
      </c>
      <c r="D112" s="174" t="s">
        <v>173</v>
      </c>
      <c r="E112" s="175" t="s">
        <v>272</v>
      </c>
      <c r="F112" s="176" t="s">
        <v>273</v>
      </c>
      <c r="G112" s="177" t="s">
        <v>176</v>
      </c>
      <c r="H112" s="178">
        <v>20</v>
      </c>
      <c r="I112" s="179"/>
      <c r="J112" s="180">
        <f>ROUND(I112*H112,2)</f>
        <v>0</v>
      </c>
      <c r="K112" s="176" t="s">
        <v>195</v>
      </c>
      <c r="L112" s="41"/>
      <c r="M112" s="181" t="s">
        <v>5</v>
      </c>
      <c r="N112" s="182" t="s">
        <v>46</v>
      </c>
      <c r="O112" s="42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AR112" s="24" t="s">
        <v>177</v>
      </c>
      <c r="AT112" s="24" t="s">
        <v>173</v>
      </c>
      <c r="AU112" s="24" t="s">
        <v>84</v>
      </c>
      <c r="AY112" s="24" t="s">
        <v>171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4" t="s">
        <v>24</v>
      </c>
      <c r="BK112" s="185">
        <f>ROUND(I112*H112,2)</f>
        <v>0</v>
      </c>
      <c r="BL112" s="24" t="s">
        <v>177</v>
      </c>
      <c r="BM112" s="24" t="s">
        <v>1378</v>
      </c>
    </row>
    <row r="113" spans="2:65" s="1" customFormat="1" ht="27">
      <c r="B113" s="41"/>
      <c r="D113" s="186" t="s">
        <v>179</v>
      </c>
      <c r="F113" s="187" t="s">
        <v>275</v>
      </c>
      <c r="I113" s="188"/>
      <c r="L113" s="41"/>
      <c r="M113" s="189"/>
      <c r="N113" s="42"/>
      <c r="O113" s="42"/>
      <c r="P113" s="42"/>
      <c r="Q113" s="42"/>
      <c r="R113" s="42"/>
      <c r="S113" s="42"/>
      <c r="T113" s="70"/>
      <c r="AT113" s="24" t="s">
        <v>179</v>
      </c>
      <c r="AU113" s="24" t="s">
        <v>84</v>
      </c>
    </row>
    <row r="114" spans="2:65" s="1" customFormat="1" ht="27">
      <c r="B114" s="41"/>
      <c r="D114" s="186" t="s">
        <v>181</v>
      </c>
      <c r="F114" s="190" t="s">
        <v>1372</v>
      </c>
      <c r="I114" s="188"/>
      <c r="L114" s="41"/>
      <c r="M114" s="189"/>
      <c r="N114" s="42"/>
      <c r="O114" s="42"/>
      <c r="P114" s="42"/>
      <c r="Q114" s="42"/>
      <c r="R114" s="42"/>
      <c r="S114" s="42"/>
      <c r="T114" s="70"/>
      <c r="AT114" s="24" t="s">
        <v>181</v>
      </c>
      <c r="AU114" s="24" t="s">
        <v>84</v>
      </c>
    </row>
    <row r="115" spans="2:65" s="11" customFormat="1" ht="13.5">
      <c r="B115" s="191"/>
      <c r="D115" s="186" t="s">
        <v>183</v>
      </c>
      <c r="E115" s="192" t="s">
        <v>5</v>
      </c>
      <c r="F115" s="193" t="s">
        <v>472</v>
      </c>
      <c r="H115" s="194">
        <v>20</v>
      </c>
      <c r="I115" s="195"/>
      <c r="L115" s="191"/>
      <c r="M115" s="196"/>
      <c r="N115" s="197"/>
      <c r="O115" s="197"/>
      <c r="P115" s="197"/>
      <c r="Q115" s="197"/>
      <c r="R115" s="197"/>
      <c r="S115" s="197"/>
      <c r="T115" s="198"/>
      <c r="AT115" s="192" t="s">
        <v>183</v>
      </c>
      <c r="AU115" s="192" t="s">
        <v>84</v>
      </c>
      <c r="AV115" s="11" t="s">
        <v>84</v>
      </c>
      <c r="AW115" s="11" t="s">
        <v>39</v>
      </c>
      <c r="AX115" s="11" t="s">
        <v>24</v>
      </c>
      <c r="AY115" s="192" t="s">
        <v>171</v>
      </c>
    </row>
    <row r="116" spans="2:65" s="10" customFormat="1" ht="29.85" customHeight="1">
      <c r="B116" s="160"/>
      <c r="D116" s="161" t="s">
        <v>74</v>
      </c>
      <c r="E116" s="171" t="s">
        <v>84</v>
      </c>
      <c r="F116" s="171" t="s">
        <v>473</v>
      </c>
      <c r="I116" s="163"/>
      <c r="J116" s="172">
        <f>BK116</f>
        <v>0</v>
      </c>
      <c r="L116" s="160"/>
      <c r="M116" s="165"/>
      <c r="N116" s="166"/>
      <c r="O116" s="166"/>
      <c r="P116" s="167">
        <f>SUM(P117:P130)</f>
        <v>0</v>
      </c>
      <c r="Q116" s="166"/>
      <c r="R116" s="167">
        <f>SUM(R117:R130)</f>
        <v>0.1754076</v>
      </c>
      <c r="S116" s="166"/>
      <c r="T116" s="168">
        <f>SUM(T117:T130)</f>
        <v>0</v>
      </c>
      <c r="AR116" s="161" t="s">
        <v>24</v>
      </c>
      <c r="AT116" s="169" t="s">
        <v>74</v>
      </c>
      <c r="AU116" s="169" t="s">
        <v>24</v>
      </c>
      <c r="AY116" s="161" t="s">
        <v>171</v>
      </c>
      <c r="BK116" s="170">
        <f>SUM(BK117:BK130)</f>
        <v>0</v>
      </c>
    </row>
    <row r="117" spans="2:65" s="1" customFormat="1" ht="16.5" customHeight="1">
      <c r="B117" s="173"/>
      <c r="C117" s="174" t="s">
        <v>221</v>
      </c>
      <c r="D117" s="174" t="s">
        <v>173</v>
      </c>
      <c r="E117" s="175" t="s">
        <v>474</v>
      </c>
      <c r="F117" s="176" t="s">
        <v>475</v>
      </c>
      <c r="G117" s="177" t="s">
        <v>194</v>
      </c>
      <c r="H117" s="178">
        <v>4.3</v>
      </c>
      <c r="I117" s="179"/>
      <c r="J117" s="180">
        <f>ROUND(I117*H117,2)</f>
        <v>0</v>
      </c>
      <c r="K117" s="176" t="s">
        <v>195</v>
      </c>
      <c r="L117" s="41"/>
      <c r="M117" s="181" t="s">
        <v>5</v>
      </c>
      <c r="N117" s="182" t="s">
        <v>46</v>
      </c>
      <c r="O117" s="42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4" t="s">
        <v>177</v>
      </c>
      <c r="AT117" s="24" t="s">
        <v>173</v>
      </c>
      <c r="AU117" s="24" t="s">
        <v>84</v>
      </c>
      <c r="AY117" s="24" t="s">
        <v>171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4" t="s">
        <v>24</v>
      </c>
      <c r="BK117" s="185">
        <f>ROUND(I117*H117,2)</f>
        <v>0</v>
      </c>
      <c r="BL117" s="24" t="s">
        <v>177</v>
      </c>
      <c r="BM117" s="24" t="s">
        <v>1379</v>
      </c>
    </row>
    <row r="118" spans="2:65" s="1" customFormat="1" ht="13.5">
      <c r="B118" s="41"/>
      <c r="D118" s="186" t="s">
        <v>179</v>
      </c>
      <c r="F118" s="187" t="s">
        <v>477</v>
      </c>
      <c r="I118" s="188"/>
      <c r="L118" s="41"/>
      <c r="M118" s="189"/>
      <c r="N118" s="42"/>
      <c r="O118" s="42"/>
      <c r="P118" s="42"/>
      <c r="Q118" s="42"/>
      <c r="R118" s="42"/>
      <c r="S118" s="42"/>
      <c r="T118" s="70"/>
      <c r="AT118" s="24" t="s">
        <v>179</v>
      </c>
      <c r="AU118" s="24" t="s">
        <v>84</v>
      </c>
    </row>
    <row r="119" spans="2:65" s="1" customFormat="1" ht="27">
      <c r="B119" s="41"/>
      <c r="D119" s="186" t="s">
        <v>181</v>
      </c>
      <c r="F119" s="190" t="s">
        <v>1372</v>
      </c>
      <c r="I119" s="188"/>
      <c r="L119" s="41"/>
      <c r="M119" s="189"/>
      <c r="N119" s="42"/>
      <c r="O119" s="42"/>
      <c r="P119" s="42"/>
      <c r="Q119" s="42"/>
      <c r="R119" s="42"/>
      <c r="S119" s="42"/>
      <c r="T119" s="70"/>
      <c r="AT119" s="24" t="s">
        <v>181</v>
      </c>
      <c r="AU119" s="24" t="s">
        <v>84</v>
      </c>
    </row>
    <row r="120" spans="2:65" s="11" customFormat="1" ht="13.5">
      <c r="B120" s="191"/>
      <c r="D120" s="186" t="s">
        <v>183</v>
      </c>
      <c r="E120" s="192" t="s">
        <v>5</v>
      </c>
      <c r="F120" s="193" t="s">
        <v>478</v>
      </c>
      <c r="H120" s="194">
        <v>4.3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183</v>
      </c>
      <c r="AU120" s="192" t="s">
        <v>84</v>
      </c>
      <c r="AV120" s="11" t="s">
        <v>84</v>
      </c>
      <c r="AW120" s="11" t="s">
        <v>39</v>
      </c>
      <c r="AX120" s="11" t="s">
        <v>24</v>
      </c>
      <c r="AY120" s="192" t="s">
        <v>171</v>
      </c>
    </row>
    <row r="121" spans="2:65" s="1" customFormat="1" ht="16.5" customHeight="1">
      <c r="B121" s="173"/>
      <c r="C121" s="174" t="s">
        <v>227</v>
      </c>
      <c r="D121" s="174" t="s">
        <v>173</v>
      </c>
      <c r="E121" s="175" t="s">
        <v>479</v>
      </c>
      <c r="F121" s="176" t="s">
        <v>480</v>
      </c>
      <c r="G121" s="177" t="s">
        <v>176</v>
      </c>
      <c r="H121" s="178">
        <v>20.52</v>
      </c>
      <c r="I121" s="179"/>
      <c r="J121" s="180">
        <f>ROUND(I121*H121,2)</f>
        <v>0</v>
      </c>
      <c r="K121" s="176" t="s">
        <v>5</v>
      </c>
      <c r="L121" s="41"/>
      <c r="M121" s="181" t="s">
        <v>5</v>
      </c>
      <c r="N121" s="182" t="s">
        <v>46</v>
      </c>
      <c r="O121" s="42"/>
      <c r="P121" s="183">
        <f>O121*H121</f>
        <v>0</v>
      </c>
      <c r="Q121" s="183">
        <v>1.4400000000000001E-3</v>
      </c>
      <c r="R121" s="183">
        <f>Q121*H121</f>
        <v>2.95488E-2</v>
      </c>
      <c r="S121" s="183">
        <v>0</v>
      </c>
      <c r="T121" s="184">
        <f>S121*H121</f>
        <v>0</v>
      </c>
      <c r="AR121" s="24" t="s">
        <v>177</v>
      </c>
      <c r="AT121" s="24" t="s">
        <v>173</v>
      </c>
      <c r="AU121" s="24" t="s">
        <v>84</v>
      </c>
      <c r="AY121" s="24" t="s">
        <v>171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4" t="s">
        <v>24</v>
      </c>
      <c r="BK121" s="185">
        <f>ROUND(I121*H121,2)</f>
        <v>0</v>
      </c>
      <c r="BL121" s="24" t="s">
        <v>177</v>
      </c>
      <c r="BM121" s="24" t="s">
        <v>1380</v>
      </c>
    </row>
    <row r="122" spans="2:65" s="1" customFormat="1" ht="13.5">
      <c r="B122" s="41"/>
      <c r="D122" s="186" t="s">
        <v>179</v>
      </c>
      <c r="F122" s="187" t="s">
        <v>482</v>
      </c>
      <c r="I122" s="188"/>
      <c r="L122" s="41"/>
      <c r="M122" s="189"/>
      <c r="N122" s="42"/>
      <c r="O122" s="42"/>
      <c r="P122" s="42"/>
      <c r="Q122" s="42"/>
      <c r="R122" s="42"/>
      <c r="S122" s="42"/>
      <c r="T122" s="70"/>
      <c r="AT122" s="24" t="s">
        <v>179</v>
      </c>
      <c r="AU122" s="24" t="s">
        <v>84</v>
      </c>
    </row>
    <row r="123" spans="2:65" s="1" customFormat="1" ht="27">
      <c r="B123" s="41"/>
      <c r="D123" s="186" t="s">
        <v>181</v>
      </c>
      <c r="F123" s="190" t="s">
        <v>1372</v>
      </c>
      <c r="I123" s="188"/>
      <c r="L123" s="41"/>
      <c r="M123" s="189"/>
      <c r="N123" s="42"/>
      <c r="O123" s="42"/>
      <c r="P123" s="42"/>
      <c r="Q123" s="42"/>
      <c r="R123" s="42"/>
      <c r="S123" s="42"/>
      <c r="T123" s="70"/>
      <c r="AT123" s="24" t="s">
        <v>181</v>
      </c>
      <c r="AU123" s="24" t="s">
        <v>84</v>
      </c>
    </row>
    <row r="124" spans="2:65" s="11" customFormat="1" ht="13.5">
      <c r="B124" s="191"/>
      <c r="D124" s="186" t="s">
        <v>183</v>
      </c>
      <c r="E124" s="192" t="s">
        <v>5</v>
      </c>
      <c r="F124" s="193" t="s">
        <v>1381</v>
      </c>
      <c r="H124" s="194">
        <v>20.52</v>
      </c>
      <c r="I124" s="195"/>
      <c r="L124" s="191"/>
      <c r="M124" s="196"/>
      <c r="N124" s="197"/>
      <c r="O124" s="197"/>
      <c r="P124" s="197"/>
      <c r="Q124" s="197"/>
      <c r="R124" s="197"/>
      <c r="S124" s="197"/>
      <c r="T124" s="198"/>
      <c r="AT124" s="192" t="s">
        <v>183</v>
      </c>
      <c r="AU124" s="192" t="s">
        <v>84</v>
      </c>
      <c r="AV124" s="11" t="s">
        <v>84</v>
      </c>
      <c r="AW124" s="11" t="s">
        <v>39</v>
      </c>
      <c r="AX124" s="11" t="s">
        <v>24</v>
      </c>
      <c r="AY124" s="192" t="s">
        <v>171</v>
      </c>
    </row>
    <row r="125" spans="2:65" s="1" customFormat="1" ht="16.5" customHeight="1">
      <c r="B125" s="173"/>
      <c r="C125" s="174" t="s">
        <v>29</v>
      </c>
      <c r="D125" s="174" t="s">
        <v>173</v>
      </c>
      <c r="E125" s="175" t="s">
        <v>484</v>
      </c>
      <c r="F125" s="176" t="s">
        <v>485</v>
      </c>
      <c r="G125" s="177" t="s">
        <v>176</v>
      </c>
      <c r="H125" s="178">
        <v>20.52</v>
      </c>
      <c r="I125" s="179"/>
      <c r="J125" s="180">
        <f>ROUND(I125*H125,2)</f>
        <v>0</v>
      </c>
      <c r="K125" s="176" t="s">
        <v>195</v>
      </c>
      <c r="L125" s="41"/>
      <c r="M125" s="181" t="s">
        <v>5</v>
      </c>
      <c r="N125" s="182" t="s">
        <v>46</v>
      </c>
      <c r="O125" s="42"/>
      <c r="P125" s="183">
        <f>O125*H125</f>
        <v>0</v>
      </c>
      <c r="Q125" s="183">
        <v>4.0000000000000003E-5</v>
      </c>
      <c r="R125" s="183">
        <f>Q125*H125</f>
        <v>8.208E-4</v>
      </c>
      <c r="S125" s="183">
        <v>0</v>
      </c>
      <c r="T125" s="184">
        <f>S125*H125</f>
        <v>0</v>
      </c>
      <c r="AR125" s="24" t="s">
        <v>177</v>
      </c>
      <c r="AT125" s="24" t="s">
        <v>173</v>
      </c>
      <c r="AU125" s="24" t="s">
        <v>84</v>
      </c>
      <c r="AY125" s="24" t="s">
        <v>171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24" t="s">
        <v>24</v>
      </c>
      <c r="BK125" s="185">
        <f>ROUND(I125*H125,2)</f>
        <v>0</v>
      </c>
      <c r="BL125" s="24" t="s">
        <v>177</v>
      </c>
      <c r="BM125" s="24" t="s">
        <v>1382</v>
      </c>
    </row>
    <row r="126" spans="2:65" s="1" customFormat="1" ht="13.5">
      <c r="B126" s="41"/>
      <c r="D126" s="186" t="s">
        <v>179</v>
      </c>
      <c r="F126" s="187" t="s">
        <v>487</v>
      </c>
      <c r="I126" s="188"/>
      <c r="L126" s="41"/>
      <c r="M126" s="189"/>
      <c r="N126" s="42"/>
      <c r="O126" s="42"/>
      <c r="P126" s="42"/>
      <c r="Q126" s="42"/>
      <c r="R126" s="42"/>
      <c r="S126" s="42"/>
      <c r="T126" s="70"/>
      <c r="AT126" s="24" t="s">
        <v>179</v>
      </c>
      <c r="AU126" s="24" t="s">
        <v>84</v>
      </c>
    </row>
    <row r="127" spans="2:65" s="1" customFormat="1" ht="16.5" customHeight="1">
      <c r="B127" s="173"/>
      <c r="C127" s="174" t="s">
        <v>111</v>
      </c>
      <c r="D127" s="174" t="s">
        <v>173</v>
      </c>
      <c r="E127" s="175" t="s">
        <v>488</v>
      </c>
      <c r="F127" s="176" t="s">
        <v>489</v>
      </c>
      <c r="G127" s="177" t="s">
        <v>259</v>
      </c>
      <c r="H127" s="178">
        <v>0.13800000000000001</v>
      </c>
      <c r="I127" s="179"/>
      <c r="J127" s="180">
        <f>ROUND(I127*H127,2)</f>
        <v>0</v>
      </c>
      <c r="K127" s="176" t="s">
        <v>195</v>
      </c>
      <c r="L127" s="41"/>
      <c r="M127" s="181" t="s">
        <v>5</v>
      </c>
      <c r="N127" s="182" t="s">
        <v>46</v>
      </c>
      <c r="O127" s="42"/>
      <c r="P127" s="183">
        <f>O127*H127</f>
        <v>0</v>
      </c>
      <c r="Q127" s="183">
        <v>1.0509999999999999</v>
      </c>
      <c r="R127" s="183">
        <f>Q127*H127</f>
        <v>0.145038</v>
      </c>
      <c r="S127" s="183">
        <v>0</v>
      </c>
      <c r="T127" s="184">
        <f>S127*H127</f>
        <v>0</v>
      </c>
      <c r="AR127" s="24" t="s">
        <v>177</v>
      </c>
      <c r="AT127" s="24" t="s">
        <v>173</v>
      </c>
      <c r="AU127" s="24" t="s">
        <v>84</v>
      </c>
      <c r="AY127" s="24" t="s">
        <v>171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4" t="s">
        <v>24</v>
      </c>
      <c r="BK127" s="185">
        <f>ROUND(I127*H127,2)</f>
        <v>0</v>
      </c>
      <c r="BL127" s="24" t="s">
        <v>177</v>
      </c>
      <c r="BM127" s="24" t="s">
        <v>1383</v>
      </c>
    </row>
    <row r="128" spans="2:65" s="1" customFormat="1" ht="13.5">
      <c r="B128" s="41"/>
      <c r="D128" s="186" t="s">
        <v>179</v>
      </c>
      <c r="F128" s="187" t="s">
        <v>491</v>
      </c>
      <c r="I128" s="188"/>
      <c r="L128" s="41"/>
      <c r="M128" s="189"/>
      <c r="N128" s="42"/>
      <c r="O128" s="42"/>
      <c r="P128" s="42"/>
      <c r="Q128" s="42"/>
      <c r="R128" s="42"/>
      <c r="S128" s="42"/>
      <c r="T128" s="70"/>
      <c r="AT128" s="24" t="s">
        <v>179</v>
      </c>
      <c r="AU128" s="24" t="s">
        <v>84</v>
      </c>
    </row>
    <row r="129" spans="2:65" s="1" customFormat="1" ht="27">
      <c r="B129" s="41"/>
      <c r="D129" s="186" t="s">
        <v>181</v>
      </c>
      <c r="F129" s="190" t="s">
        <v>1372</v>
      </c>
      <c r="I129" s="188"/>
      <c r="L129" s="41"/>
      <c r="M129" s="189"/>
      <c r="N129" s="42"/>
      <c r="O129" s="42"/>
      <c r="P129" s="42"/>
      <c r="Q129" s="42"/>
      <c r="R129" s="42"/>
      <c r="S129" s="42"/>
      <c r="T129" s="70"/>
      <c r="AT129" s="24" t="s">
        <v>181</v>
      </c>
      <c r="AU129" s="24" t="s">
        <v>84</v>
      </c>
    </row>
    <row r="130" spans="2:65" s="11" customFormat="1" ht="13.5">
      <c r="B130" s="191"/>
      <c r="D130" s="186" t="s">
        <v>183</v>
      </c>
      <c r="E130" s="192" t="s">
        <v>5</v>
      </c>
      <c r="F130" s="193" t="s">
        <v>1384</v>
      </c>
      <c r="H130" s="194">
        <v>0.13800000000000001</v>
      </c>
      <c r="I130" s="195"/>
      <c r="L130" s="191"/>
      <c r="M130" s="196"/>
      <c r="N130" s="197"/>
      <c r="O130" s="197"/>
      <c r="P130" s="197"/>
      <c r="Q130" s="197"/>
      <c r="R130" s="197"/>
      <c r="S130" s="197"/>
      <c r="T130" s="198"/>
      <c r="AT130" s="192" t="s">
        <v>183</v>
      </c>
      <c r="AU130" s="192" t="s">
        <v>84</v>
      </c>
      <c r="AV130" s="11" t="s">
        <v>84</v>
      </c>
      <c r="AW130" s="11" t="s">
        <v>39</v>
      </c>
      <c r="AX130" s="11" t="s">
        <v>24</v>
      </c>
      <c r="AY130" s="192" t="s">
        <v>171</v>
      </c>
    </row>
    <row r="131" spans="2:65" s="10" customFormat="1" ht="29.85" customHeight="1">
      <c r="B131" s="160"/>
      <c r="D131" s="161" t="s">
        <v>74</v>
      </c>
      <c r="E131" s="171" t="s">
        <v>191</v>
      </c>
      <c r="F131" s="171" t="s">
        <v>288</v>
      </c>
      <c r="I131" s="163"/>
      <c r="J131" s="172">
        <f>BK131</f>
        <v>0</v>
      </c>
      <c r="L131" s="160"/>
      <c r="M131" s="165"/>
      <c r="N131" s="166"/>
      <c r="O131" s="166"/>
      <c r="P131" s="167">
        <f>SUM(P132:P135)</f>
        <v>0</v>
      </c>
      <c r="Q131" s="166"/>
      <c r="R131" s="167">
        <f>SUM(R132:R135)</f>
        <v>2.5183680000000002</v>
      </c>
      <c r="S131" s="166"/>
      <c r="T131" s="168">
        <f>SUM(T132:T135)</f>
        <v>0</v>
      </c>
      <c r="AR131" s="161" t="s">
        <v>24</v>
      </c>
      <c r="AT131" s="169" t="s">
        <v>74</v>
      </c>
      <c r="AU131" s="169" t="s">
        <v>24</v>
      </c>
      <c r="AY131" s="161" t="s">
        <v>171</v>
      </c>
      <c r="BK131" s="170">
        <f>SUM(BK132:BK135)</f>
        <v>0</v>
      </c>
    </row>
    <row r="132" spans="2:65" s="1" customFormat="1" ht="25.5" customHeight="1">
      <c r="B132" s="173"/>
      <c r="C132" s="174" t="s">
        <v>114</v>
      </c>
      <c r="D132" s="174" t="s">
        <v>173</v>
      </c>
      <c r="E132" s="175" t="s">
        <v>493</v>
      </c>
      <c r="F132" s="176" t="s">
        <v>494</v>
      </c>
      <c r="G132" s="177" t="s">
        <v>396</v>
      </c>
      <c r="H132" s="178">
        <v>14.8</v>
      </c>
      <c r="I132" s="179"/>
      <c r="J132" s="180">
        <f>ROUND(I132*H132,2)</f>
        <v>0</v>
      </c>
      <c r="K132" s="176" t="s">
        <v>195</v>
      </c>
      <c r="L132" s="41"/>
      <c r="M132" s="181" t="s">
        <v>5</v>
      </c>
      <c r="N132" s="182" t="s">
        <v>46</v>
      </c>
      <c r="O132" s="42"/>
      <c r="P132" s="183">
        <f>O132*H132</f>
        <v>0</v>
      </c>
      <c r="Q132" s="183">
        <v>0.17016000000000001</v>
      </c>
      <c r="R132" s="183">
        <f>Q132*H132</f>
        <v>2.5183680000000002</v>
      </c>
      <c r="S132" s="183">
        <v>0</v>
      </c>
      <c r="T132" s="184">
        <f>S132*H132</f>
        <v>0</v>
      </c>
      <c r="AR132" s="24" t="s">
        <v>177</v>
      </c>
      <c r="AT132" s="24" t="s">
        <v>173</v>
      </c>
      <c r="AU132" s="24" t="s">
        <v>84</v>
      </c>
      <c r="AY132" s="24" t="s">
        <v>171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24" t="s">
        <v>24</v>
      </c>
      <c r="BK132" s="185">
        <f>ROUND(I132*H132,2)</f>
        <v>0</v>
      </c>
      <c r="BL132" s="24" t="s">
        <v>177</v>
      </c>
      <c r="BM132" s="24" t="s">
        <v>1385</v>
      </c>
    </row>
    <row r="133" spans="2:65" s="1" customFormat="1" ht="27">
      <c r="B133" s="41"/>
      <c r="D133" s="186" t="s">
        <v>179</v>
      </c>
      <c r="F133" s="187" t="s">
        <v>496</v>
      </c>
      <c r="I133" s="188"/>
      <c r="L133" s="41"/>
      <c r="M133" s="189"/>
      <c r="N133" s="42"/>
      <c r="O133" s="42"/>
      <c r="P133" s="42"/>
      <c r="Q133" s="42"/>
      <c r="R133" s="42"/>
      <c r="S133" s="42"/>
      <c r="T133" s="70"/>
      <c r="AT133" s="24" t="s">
        <v>179</v>
      </c>
      <c r="AU133" s="24" t="s">
        <v>84</v>
      </c>
    </row>
    <row r="134" spans="2:65" s="1" customFormat="1" ht="27">
      <c r="B134" s="41"/>
      <c r="D134" s="186" t="s">
        <v>181</v>
      </c>
      <c r="F134" s="190" t="s">
        <v>1372</v>
      </c>
      <c r="I134" s="188"/>
      <c r="L134" s="41"/>
      <c r="M134" s="189"/>
      <c r="N134" s="42"/>
      <c r="O134" s="42"/>
      <c r="P134" s="42"/>
      <c r="Q134" s="42"/>
      <c r="R134" s="42"/>
      <c r="S134" s="42"/>
      <c r="T134" s="70"/>
      <c r="AT134" s="24" t="s">
        <v>181</v>
      </c>
      <c r="AU134" s="24" t="s">
        <v>84</v>
      </c>
    </row>
    <row r="135" spans="2:65" s="11" customFormat="1" ht="13.5">
      <c r="B135" s="191"/>
      <c r="D135" s="186" t="s">
        <v>183</v>
      </c>
      <c r="E135" s="192" t="s">
        <v>5</v>
      </c>
      <c r="F135" s="193" t="s">
        <v>497</v>
      </c>
      <c r="H135" s="194">
        <v>14.8</v>
      </c>
      <c r="I135" s="195"/>
      <c r="L135" s="191"/>
      <c r="M135" s="196"/>
      <c r="N135" s="197"/>
      <c r="O135" s="197"/>
      <c r="P135" s="197"/>
      <c r="Q135" s="197"/>
      <c r="R135" s="197"/>
      <c r="S135" s="197"/>
      <c r="T135" s="198"/>
      <c r="AT135" s="192" t="s">
        <v>183</v>
      </c>
      <c r="AU135" s="192" t="s">
        <v>84</v>
      </c>
      <c r="AV135" s="11" t="s">
        <v>84</v>
      </c>
      <c r="AW135" s="11" t="s">
        <v>39</v>
      </c>
      <c r="AX135" s="11" t="s">
        <v>24</v>
      </c>
      <c r="AY135" s="192" t="s">
        <v>171</v>
      </c>
    </row>
    <row r="136" spans="2:65" s="10" customFormat="1" ht="29.85" customHeight="1">
      <c r="B136" s="160"/>
      <c r="D136" s="161" t="s">
        <v>74</v>
      </c>
      <c r="E136" s="171" t="s">
        <v>177</v>
      </c>
      <c r="F136" s="171" t="s">
        <v>314</v>
      </c>
      <c r="I136" s="163"/>
      <c r="J136" s="172">
        <f>BK136</f>
        <v>0</v>
      </c>
      <c r="L136" s="160"/>
      <c r="M136" s="165"/>
      <c r="N136" s="166"/>
      <c r="O136" s="166"/>
      <c r="P136" s="167">
        <f>SUM(P137:P151)</f>
        <v>0</v>
      </c>
      <c r="Q136" s="166"/>
      <c r="R136" s="167">
        <f>SUM(R137:R151)</f>
        <v>2.86731436</v>
      </c>
      <c r="S136" s="166"/>
      <c r="T136" s="168">
        <f>SUM(T137:T151)</f>
        <v>0</v>
      </c>
      <c r="AR136" s="161" t="s">
        <v>24</v>
      </c>
      <c r="AT136" s="169" t="s">
        <v>74</v>
      </c>
      <c r="AU136" s="169" t="s">
        <v>24</v>
      </c>
      <c r="AY136" s="161" t="s">
        <v>171</v>
      </c>
      <c r="BK136" s="170">
        <f>SUM(BK137:BK151)</f>
        <v>0</v>
      </c>
    </row>
    <row r="137" spans="2:65" s="1" customFormat="1" ht="16.5" customHeight="1">
      <c r="B137" s="173"/>
      <c r="C137" s="174" t="s">
        <v>117</v>
      </c>
      <c r="D137" s="174" t="s">
        <v>173</v>
      </c>
      <c r="E137" s="175" t="s">
        <v>498</v>
      </c>
      <c r="F137" s="176" t="s">
        <v>499</v>
      </c>
      <c r="G137" s="177" t="s">
        <v>194</v>
      </c>
      <c r="H137" s="178">
        <v>1.53</v>
      </c>
      <c r="I137" s="179"/>
      <c r="J137" s="180">
        <f>ROUND(I137*H137,2)</f>
        <v>0</v>
      </c>
      <c r="K137" s="176" t="s">
        <v>195</v>
      </c>
      <c r="L137" s="41"/>
      <c r="M137" s="181" t="s">
        <v>5</v>
      </c>
      <c r="N137" s="182" t="s">
        <v>46</v>
      </c>
      <c r="O137" s="42"/>
      <c r="P137" s="183">
        <f>O137*H137</f>
        <v>0</v>
      </c>
      <c r="Q137" s="183">
        <v>0.60709999999999997</v>
      </c>
      <c r="R137" s="183">
        <f>Q137*H137</f>
        <v>0.92886299999999999</v>
      </c>
      <c r="S137" s="183">
        <v>0</v>
      </c>
      <c r="T137" s="184">
        <f>S137*H137</f>
        <v>0</v>
      </c>
      <c r="AR137" s="24" t="s">
        <v>177</v>
      </c>
      <c r="AT137" s="24" t="s">
        <v>173</v>
      </c>
      <c r="AU137" s="24" t="s">
        <v>84</v>
      </c>
      <c r="AY137" s="24" t="s">
        <v>171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24" t="s">
        <v>24</v>
      </c>
      <c r="BK137" s="185">
        <f>ROUND(I137*H137,2)</f>
        <v>0</v>
      </c>
      <c r="BL137" s="24" t="s">
        <v>177</v>
      </c>
      <c r="BM137" s="24" t="s">
        <v>1386</v>
      </c>
    </row>
    <row r="138" spans="2:65" s="1" customFormat="1" ht="13.5">
      <c r="B138" s="41"/>
      <c r="D138" s="186" t="s">
        <v>179</v>
      </c>
      <c r="F138" s="187" t="s">
        <v>501</v>
      </c>
      <c r="I138" s="188"/>
      <c r="L138" s="41"/>
      <c r="M138" s="189"/>
      <c r="N138" s="42"/>
      <c r="O138" s="42"/>
      <c r="P138" s="42"/>
      <c r="Q138" s="42"/>
      <c r="R138" s="42"/>
      <c r="S138" s="42"/>
      <c r="T138" s="70"/>
      <c r="AT138" s="24" t="s">
        <v>179</v>
      </c>
      <c r="AU138" s="24" t="s">
        <v>84</v>
      </c>
    </row>
    <row r="139" spans="2:65" s="1" customFormat="1" ht="27">
      <c r="B139" s="41"/>
      <c r="D139" s="186" t="s">
        <v>181</v>
      </c>
      <c r="F139" s="190" t="s">
        <v>1372</v>
      </c>
      <c r="I139" s="188"/>
      <c r="L139" s="41"/>
      <c r="M139" s="189"/>
      <c r="N139" s="42"/>
      <c r="O139" s="42"/>
      <c r="P139" s="42"/>
      <c r="Q139" s="42"/>
      <c r="R139" s="42"/>
      <c r="S139" s="42"/>
      <c r="T139" s="70"/>
      <c r="AT139" s="24" t="s">
        <v>181</v>
      </c>
      <c r="AU139" s="24" t="s">
        <v>84</v>
      </c>
    </row>
    <row r="140" spans="2:65" s="11" customFormat="1" ht="13.5">
      <c r="B140" s="191"/>
      <c r="D140" s="186" t="s">
        <v>183</v>
      </c>
      <c r="E140" s="192" t="s">
        <v>5</v>
      </c>
      <c r="F140" s="193" t="s">
        <v>502</v>
      </c>
      <c r="H140" s="194">
        <v>0.77400000000000002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183</v>
      </c>
      <c r="AU140" s="192" t="s">
        <v>84</v>
      </c>
      <c r="AV140" s="11" t="s">
        <v>84</v>
      </c>
      <c r="AW140" s="11" t="s">
        <v>39</v>
      </c>
      <c r="AX140" s="11" t="s">
        <v>75</v>
      </c>
      <c r="AY140" s="192" t="s">
        <v>171</v>
      </c>
    </row>
    <row r="141" spans="2:65" s="11" customFormat="1" ht="13.5">
      <c r="B141" s="191"/>
      <c r="D141" s="186" t="s">
        <v>183</v>
      </c>
      <c r="E141" s="192" t="s">
        <v>5</v>
      </c>
      <c r="F141" s="193" t="s">
        <v>503</v>
      </c>
      <c r="H141" s="194">
        <v>0.41799999999999998</v>
      </c>
      <c r="I141" s="195"/>
      <c r="L141" s="191"/>
      <c r="M141" s="196"/>
      <c r="N141" s="197"/>
      <c r="O141" s="197"/>
      <c r="P141" s="197"/>
      <c r="Q141" s="197"/>
      <c r="R141" s="197"/>
      <c r="S141" s="197"/>
      <c r="T141" s="198"/>
      <c r="AT141" s="192" t="s">
        <v>183</v>
      </c>
      <c r="AU141" s="192" t="s">
        <v>84</v>
      </c>
      <c r="AV141" s="11" t="s">
        <v>84</v>
      </c>
      <c r="AW141" s="11" t="s">
        <v>39</v>
      </c>
      <c r="AX141" s="11" t="s">
        <v>75</v>
      </c>
      <c r="AY141" s="192" t="s">
        <v>171</v>
      </c>
    </row>
    <row r="142" spans="2:65" s="11" customFormat="1" ht="13.5">
      <c r="B142" s="191"/>
      <c r="D142" s="186" t="s">
        <v>183</v>
      </c>
      <c r="E142" s="192" t="s">
        <v>5</v>
      </c>
      <c r="F142" s="193" t="s">
        <v>504</v>
      </c>
      <c r="H142" s="194">
        <v>6.8000000000000005E-2</v>
      </c>
      <c r="I142" s="195"/>
      <c r="L142" s="191"/>
      <c r="M142" s="196"/>
      <c r="N142" s="197"/>
      <c r="O142" s="197"/>
      <c r="P142" s="197"/>
      <c r="Q142" s="197"/>
      <c r="R142" s="197"/>
      <c r="S142" s="197"/>
      <c r="T142" s="198"/>
      <c r="AT142" s="192" t="s">
        <v>183</v>
      </c>
      <c r="AU142" s="192" t="s">
        <v>84</v>
      </c>
      <c r="AV142" s="11" t="s">
        <v>84</v>
      </c>
      <c r="AW142" s="11" t="s">
        <v>39</v>
      </c>
      <c r="AX142" s="11" t="s">
        <v>75</v>
      </c>
      <c r="AY142" s="192" t="s">
        <v>171</v>
      </c>
    </row>
    <row r="143" spans="2:65" s="11" customFormat="1" ht="13.5">
      <c r="B143" s="191"/>
      <c r="D143" s="186" t="s">
        <v>183</v>
      </c>
      <c r="E143" s="192" t="s">
        <v>5</v>
      </c>
      <c r="F143" s="193" t="s">
        <v>505</v>
      </c>
      <c r="H143" s="194">
        <v>5.3999999999999999E-2</v>
      </c>
      <c r="I143" s="195"/>
      <c r="L143" s="191"/>
      <c r="M143" s="196"/>
      <c r="N143" s="197"/>
      <c r="O143" s="197"/>
      <c r="P143" s="197"/>
      <c r="Q143" s="197"/>
      <c r="R143" s="197"/>
      <c r="S143" s="197"/>
      <c r="T143" s="198"/>
      <c r="AT143" s="192" t="s">
        <v>183</v>
      </c>
      <c r="AU143" s="192" t="s">
        <v>84</v>
      </c>
      <c r="AV143" s="11" t="s">
        <v>84</v>
      </c>
      <c r="AW143" s="11" t="s">
        <v>39</v>
      </c>
      <c r="AX143" s="11" t="s">
        <v>75</v>
      </c>
      <c r="AY143" s="192" t="s">
        <v>171</v>
      </c>
    </row>
    <row r="144" spans="2:65" s="11" customFormat="1" ht="13.5">
      <c r="B144" s="191"/>
      <c r="D144" s="186" t="s">
        <v>183</v>
      </c>
      <c r="E144" s="192" t="s">
        <v>5</v>
      </c>
      <c r="F144" s="193" t="s">
        <v>506</v>
      </c>
      <c r="H144" s="194">
        <v>7.6999999999999999E-2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183</v>
      </c>
      <c r="AU144" s="192" t="s">
        <v>84</v>
      </c>
      <c r="AV144" s="11" t="s">
        <v>84</v>
      </c>
      <c r="AW144" s="11" t="s">
        <v>39</v>
      </c>
      <c r="AX144" s="11" t="s">
        <v>75</v>
      </c>
      <c r="AY144" s="192" t="s">
        <v>171</v>
      </c>
    </row>
    <row r="145" spans="2:65" s="13" customFormat="1" ht="13.5">
      <c r="B145" s="206"/>
      <c r="D145" s="186" t="s">
        <v>183</v>
      </c>
      <c r="E145" s="207" t="s">
        <v>5</v>
      </c>
      <c r="F145" s="208" t="s">
        <v>249</v>
      </c>
      <c r="H145" s="209">
        <v>1.391</v>
      </c>
      <c r="I145" s="210"/>
      <c r="L145" s="206"/>
      <c r="M145" s="211"/>
      <c r="N145" s="212"/>
      <c r="O145" s="212"/>
      <c r="P145" s="212"/>
      <c r="Q145" s="212"/>
      <c r="R145" s="212"/>
      <c r="S145" s="212"/>
      <c r="T145" s="213"/>
      <c r="AT145" s="207" t="s">
        <v>183</v>
      </c>
      <c r="AU145" s="207" t="s">
        <v>84</v>
      </c>
      <c r="AV145" s="13" t="s">
        <v>177</v>
      </c>
      <c r="AW145" s="13" t="s">
        <v>39</v>
      </c>
      <c r="AX145" s="13" t="s">
        <v>24</v>
      </c>
      <c r="AY145" s="207" t="s">
        <v>171</v>
      </c>
    </row>
    <row r="146" spans="2:65" s="11" customFormat="1" ht="13.5">
      <c r="B146" s="191"/>
      <c r="D146" s="186" t="s">
        <v>183</v>
      </c>
      <c r="F146" s="193" t="s">
        <v>507</v>
      </c>
      <c r="H146" s="194">
        <v>1.53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183</v>
      </c>
      <c r="AU146" s="192" t="s">
        <v>84</v>
      </c>
      <c r="AV146" s="11" t="s">
        <v>84</v>
      </c>
      <c r="AW146" s="11" t="s">
        <v>6</v>
      </c>
      <c r="AX146" s="11" t="s">
        <v>24</v>
      </c>
      <c r="AY146" s="192" t="s">
        <v>171</v>
      </c>
    </row>
    <row r="147" spans="2:65" s="1" customFormat="1" ht="16.5" customHeight="1">
      <c r="B147" s="173"/>
      <c r="C147" s="174" t="s">
        <v>120</v>
      </c>
      <c r="D147" s="174" t="s">
        <v>173</v>
      </c>
      <c r="E147" s="175" t="s">
        <v>508</v>
      </c>
      <c r="F147" s="176" t="s">
        <v>509</v>
      </c>
      <c r="G147" s="177" t="s">
        <v>194</v>
      </c>
      <c r="H147" s="178">
        <v>3.056</v>
      </c>
      <c r="I147" s="179"/>
      <c r="J147" s="180">
        <f>ROUND(I147*H147,2)</f>
        <v>0</v>
      </c>
      <c r="K147" s="176" t="s">
        <v>195</v>
      </c>
      <c r="L147" s="41"/>
      <c r="M147" s="181" t="s">
        <v>5</v>
      </c>
      <c r="N147" s="182" t="s">
        <v>46</v>
      </c>
      <c r="O147" s="42"/>
      <c r="P147" s="183">
        <f>O147*H147</f>
        <v>0</v>
      </c>
      <c r="Q147" s="183">
        <v>0.63431000000000004</v>
      </c>
      <c r="R147" s="183">
        <f>Q147*H147</f>
        <v>1.9384513600000002</v>
      </c>
      <c r="S147" s="183">
        <v>0</v>
      </c>
      <c r="T147" s="184">
        <f>S147*H147</f>
        <v>0</v>
      </c>
      <c r="AR147" s="24" t="s">
        <v>177</v>
      </c>
      <c r="AT147" s="24" t="s">
        <v>173</v>
      </c>
      <c r="AU147" s="24" t="s">
        <v>84</v>
      </c>
      <c r="AY147" s="24" t="s">
        <v>171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24" t="s">
        <v>24</v>
      </c>
      <c r="BK147" s="185">
        <f>ROUND(I147*H147,2)</f>
        <v>0</v>
      </c>
      <c r="BL147" s="24" t="s">
        <v>177</v>
      </c>
      <c r="BM147" s="24" t="s">
        <v>1387</v>
      </c>
    </row>
    <row r="148" spans="2:65" s="1" customFormat="1" ht="13.5">
      <c r="B148" s="41"/>
      <c r="D148" s="186" t="s">
        <v>179</v>
      </c>
      <c r="F148" s="187" t="s">
        <v>511</v>
      </c>
      <c r="I148" s="188"/>
      <c r="L148" s="41"/>
      <c r="M148" s="189"/>
      <c r="N148" s="42"/>
      <c r="O148" s="42"/>
      <c r="P148" s="42"/>
      <c r="Q148" s="42"/>
      <c r="R148" s="42"/>
      <c r="S148" s="42"/>
      <c r="T148" s="70"/>
      <c r="AT148" s="24" t="s">
        <v>179</v>
      </c>
      <c r="AU148" s="24" t="s">
        <v>84</v>
      </c>
    </row>
    <row r="149" spans="2:65" s="1" customFormat="1" ht="27">
      <c r="B149" s="41"/>
      <c r="D149" s="186" t="s">
        <v>181</v>
      </c>
      <c r="F149" s="190" t="s">
        <v>1372</v>
      </c>
      <c r="I149" s="188"/>
      <c r="L149" s="41"/>
      <c r="M149" s="189"/>
      <c r="N149" s="42"/>
      <c r="O149" s="42"/>
      <c r="P149" s="42"/>
      <c r="Q149" s="42"/>
      <c r="R149" s="42"/>
      <c r="S149" s="42"/>
      <c r="T149" s="70"/>
      <c r="AT149" s="24" t="s">
        <v>181</v>
      </c>
      <c r="AU149" s="24" t="s">
        <v>84</v>
      </c>
    </row>
    <row r="150" spans="2:65" s="11" customFormat="1" ht="13.5">
      <c r="B150" s="191"/>
      <c r="D150" s="186" t="s">
        <v>183</v>
      </c>
      <c r="E150" s="192" t="s">
        <v>5</v>
      </c>
      <c r="F150" s="193" t="s">
        <v>512</v>
      </c>
      <c r="H150" s="194">
        <v>2.778</v>
      </c>
      <c r="I150" s="195"/>
      <c r="L150" s="191"/>
      <c r="M150" s="196"/>
      <c r="N150" s="197"/>
      <c r="O150" s="197"/>
      <c r="P150" s="197"/>
      <c r="Q150" s="197"/>
      <c r="R150" s="197"/>
      <c r="S150" s="197"/>
      <c r="T150" s="198"/>
      <c r="AT150" s="192" t="s">
        <v>183</v>
      </c>
      <c r="AU150" s="192" t="s">
        <v>84</v>
      </c>
      <c r="AV150" s="11" t="s">
        <v>84</v>
      </c>
      <c r="AW150" s="11" t="s">
        <v>39</v>
      </c>
      <c r="AX150" s="11" t="s">
        <v>24</v>
      </c>
      <c r="AY150" s="192" t="s">
        <v>171</v>
      </c>
    </row>
    <row r="151" spans="2:65" s="11" customFormat="1" ht="13.5">
      <c r="B151" s="191"/>
      <c r="D151" s="186" t="s">
        <v>183</v>
      </c>
      <c r="F151" s="193" t="s">
        <v>513</v>
      </c>
      <c r="H151" s="194">
        <v>3.056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183</v>
      </c>
      <c r="AU151" s="192" t="s">
        <v>84</v>
      </c>
      <c r="AV151" s="11" t="s">
        <v>84</v>
      </c>
      <c r="AW151" s="11" t="s">
        <v>6</v>
      </c>
      <c r="AX151" s="11" t="s">
        <v>24</v>
      </c>
      <c r="AY151" s="192" t="s">
        <v>171</v>
      </c>
    </row>
    <row r="152" spans="2:65" s="10" customFormat="1" ht="29.85" customHeight="1">
      <c r="B152" s="160"/>
      <c r="D152" s="161" t="s">
        <v>74</v>
      </c>
      <c r="E152" s="171" t="s">
        <v>203</v>
      </c>
      <c r="F152" s="171" t="s">
        <v>514</v>
      </c>
      <c r="I152" s="163"/>
      <c r="J152" s="172">
        <f>BK152</f>
        <v>0</v>
      </c>
      <c r="L152" s="160"/>
      <c r="M152" s="165"/>
      <c r="N152" s="166"/>
      <c r="O152" s="166"/>
      <c r="P152" s="167">
        <f>SUM(P153:P156)</f>
        <v>0</v>
      </c>
      <c r="Q152" s="166"/>
      <c r="R152" s="167">
        <f>SUM(R153:R156)</f>
        <v>0</v>
      </c>
      <c r="S152" s="166"/>
      <c r="T152" s="168">
        <f>SUM(T153:T156)</f>
        <v>0</v>
      </c>
      <c r="AR152" s="161" t="s">
        <v>24</v>
      </c>
      <c r="AT152" s="169" t="s">
        <v>74</v>
      </c>
      <c r="AU152" s="169" t="s">
        <v>24</v>
      </c>
      <c r="AY152" s="161" t="s">
        <v>171</v>
      </c>
      <c r="BK152" s="170">
        <f>SUM(BK153:BK156)</f>
        <v>0</v>
      </c>
    </row>
    <row r="153" spans="2:65" s="1" customFormat="1" ht="25.5" customHeight="1">
      <c r="B153" s="173"/>
      <c r="C153" s="174" t="s">
        <v>11</v>
      </c>
      <c r="D153" s="174" t="s">
        <v>173</v>
      </c>
      <c r="E153" s="175" t="s">
        <v>515</v>
      </c>
      <c r="F153" s="176" t="s">
        <v>516</v>
      </c>
      <c r="G153" s="177" t="s">
        <v>176</v>
      </c>
      <c r="H153" s="178">
        <v>17.841999999999999</v>
      </c>
      <c r="I153" s="179"/>
      <c r="J153" s="180">
        <f>ROUND(I153*H153,2)</f>
        <v>0</v>
      </c>
      <c r="K153" s="176" t="s">
        <v>5</v>
      </c>
      <c r="L153" s="41"/>
      <c r="M153" s="181" t="s">
        <v>5</v>
      </c>
      <c r="N153" s="182" t="s">
        <v>46</v>
      </c>
      <c r="O153" s="42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24" t="s">
        <v>177</v>
      </c>
      <c r="AT153" s="24" t="s">
        <v>173</v>
      </c>
      <c r="AU153" s="24" t="s">
        <v>84</v>
      </c>
      <c r="AY153" s="24" t="s">
        <v>171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24" t="s">
        <v>24</v>
      </c>
      <c r="BK153" s="185">
        <f>ROUND(I153*H153,2)</f>
        <v>0</v>
      </c>
      <c r="BL153" s="24" t="s">
        <v>177</v>
      </c>
      <c r="BM153" s="24" t="s">
        <v>1388</v>
      </c>
    </row>
    <row r="154" spans="2:65" s="1" customFormat="1" ht="27">
      <c r="B154" s="41"/>
      <c r="D154" s="186" t="s">
        <v>179</v>
      </c>
      <c r="F154" s="187" t="s">
        <v>518</v>
      </c>
      <c r="I154" s="188"/>
      <c r="L154" s="41"/>
      <c r="M154" s="189"/>
      <c r="N154" s="42"/>
      <c r="O154" s="42"/>
      <c r="P154" s="42"/>
      <c r="Q154" s="42"/>
      <c r="R154" s="42"/>
      <c r="S154" s="42"/>
      <c r="T154" s="70"/>
      <c r="AT154" s="24" t="s">
        <v>179</v>
      </c>
      <c r="AU154" s="24" t="s">
        <v>84</v>
      </c>
    </row>
    <row r="155" spans="2:65" s="1" customFormat="1" ht="27">
      <c r="B155" s="41"/>
      <c r="D155" s="186" t="s">
        <v>181</v>
      </c>
      <c r="F155" s="190" t="s">
        <v>1372</v>
      </c>
      <c r="I155" s="188"/>
      <c r="L155" s="41"/>
      <c r="M155" s="189"/>
      <c r="N155" s="42"/>
      <c r="O155" s="42"/>
      <c r="P155" s="42"/>
      <c r="Q155" s="42"/>
      <c r="R155" s="42"/>
      <c r="S155" s="42"/>
      <c r="T155" s="70"/>
      <c r="AT155" s="24" t="s">
        <v>181</v>
      </c>
      <c r="AU155" s="24" t="s">
        <v>84</v>
      </c>
    </row>
    <row r="156" spans="2:65" s="11" customFormat="1" ht="13.5">
      <c r="B156" s="191"/>
      <c r="D156" s="186" t="s">
        <v>183</v>
      </c>
      <c r="E156" s="192" t="s">
        <v>5</v>
      </c>
      <c r="F156" s="193" t="s">
        <v>1389</v>
      </c>
      <c r="H156" s="194">
        <v>17.841999999999999</v>
      </c>
      <c r="I156" s="195"/>
      <c r="L156" s="191"/>
      <c r="M156" s="196"/>
      <c r="N156" s="197"/>
      <c r="O156" s="197"/>
      <c r="P156" s="197"/>
      <c r="Q156" s="197"/>
      <c r="R156" s="197"/>
      <c r="S156" s="197"/>
      <c r="T156" s="198"/>
      <c r="AT156" s="192" t="s">
        <v>183</v>
      </c>
      <c r="AU156" s="192" t="s">
        <v>84</v>
      </c>
      <c r="AV156" s="11" t="s">
        <v>84</v>
      </c>
      <c r="AW156" s="11" t="s">
        <v>39</v>
      </c>
      <c r="AX156" s="11" t="s">
        <v>24</v>
      </c>
      <c r="AY156" s="192" t="s">
        <v>171</v>
      </c>
    </row>
    <row r="157" spans="2:65" s="10" customFormat="1" ht="29.85" customHeight="1">
      <c r="B157" s="160"/>
      <c r="D157" s="161" t="s">
        <v>74</v>
      </c>
      <c r="E157" s="171" t="s">
        <v>227</v>
      </c>
      <c r="F157" s="171" t="s">
        <v>357</v>
      </c>
      <c r="I157" s="163"/>
      <c r="J157" s="172">
        <f>BK157</f>
        <v>0</v>
      </c>
      <c r="L157" s="160"/>
      <c r="M157" s="165"/>
      <c r="N157" s="166"/>
      <c r="O157" s="166"/>
      <c r="P157" s="167">
        <f>SUM(P158:P166)</f>
        <v>0</v>
      </c>
      <c r="Q157" s="166"/>
      <c r="R157" s="167">
        <f>SUM(R158:R166)</f>
        <v>0</v>
      </c>
      <c r="S157" s="166"/>
      <c r="T157" s="168">
        <f>SUM(T158:T166)</f>
        <v>8.6</v>
      </c>
      <c r="AR157" s="161" t="s">
        <v>24</v>
      </c>
      <c r="AT157" s="169" t="s">
        <v>74</v>
      </c>
      <c r="AU157" s="169" t="s">
        <v>24</v>
      </c>
      <c r="AY157" s="161" t="s">
        <v>171</v>
      </c>
      <c r="BK157" s="170">
        <f>SUM(BK158:BK166)</f>
        <v>0</v>
      </c>
    </row>
    <row r="158" spans="2:65" s="1" customFormat="1" ht="25.5" customHeight="1">
      <c r="B158" s="173"/>
      <c r="C158" s="174" t="s">
        <v>125</v>
      </c>
      <c r="D158" s="174" t="s">
        <v>173</v>
      </c>
      <c r="E158" s="175" t="s">
        <v>359</v>
      </c>
      <c r="F158" s="176" t="s">
        <v>858</v>
      </c>
      <c r="G158" s="177" t="s">
        <v>396</v>
      </c>
      <c r="H158" s="178">
        <v>10</v>
      </c>
      <c r="I158" s="179"/>
      <c r="J158" s="180">
        <f>ROUND(I158*H158,2)</f>
        <v>0</v>
      </c>
      <c r="K158" s="176" t="s">
        <v>5</v>
      </c>
      <c r="L158" s="41"/>
      <c r="M158" s="181" t="s">
        <v>5</v>
      </c>
      <c r="N158" s="182" t="s">
        <v>46</v>
      </c>
      <c r="O158" s="42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AR158" s="24" t="s">
        <v>177</v>
      </c>
      <c r="AT158" s="24" t="s">
        <v>173</v>
      </c>
      <c r="AU158" s="24" t="s">
        <v>84</v>
      </c>
      <c r="AY158" s="24" t="s">
        <v>171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24" t="s">
        <v>24</v>
      </c>
      <c r="BK158" s="185">
        <f>ROUND(I158*H158,2)</f>
        <v>0</v>
      </c>
      <c r="BL158" s="24" t="s">
        <v>177</v>
      </c>
      <c r="BM158" s="24" t="s">
        <v>1390</v>
      </c>
    </row>
    <row r="159" spans="2:65" s="1" customFormat="1" ht="13.5">
      <c r="B159" s="41"/>
      <c r="D159" s="186" t="s">
        <v>179</v>
      </c>
      <c r="F159" s="187" t="s">
        <v>858</v>
      </c>
      <c r="I159" s="188"/>
      <c r="L159" s="41"/>
      <c r="M159" s="189"/>
      <c r="N159" s="42"/>
      <c r="O159" s="42"/>
      <c r="P159" s="42"/>
      <c r="Q159" s="42"/>
      <c r="R159" s="42"/>
      <c r="S159" s="42"/>
      <c r="T159" s="70"/>
      <c r="AT159" s="24" t="s">
        <v>179</v>
      </c>
      <c r="AU159" s="24" t="s">
        <v>84</v>
      </c>
    </row>
    <row r="160" spans="2:65" s="1" customFormat="1" ht="27">
      <c r="B160" s="41"/>
      <c r="D160" s="186" t="s">
        <v>181</v>
      </c>
      <c r="F160" s="190" t="s">
        <v>1372</v>
      </c>
      <c r="I160" s="188"/>
      <c r="L160" s="41"/>
      <c r="M160" s="189"/>
      <c r="N160" s="42"/>
      <c r="O160" s="42"/>
      <c r="P160" s="42"/>
      <c r="Q160" s="42"/>
      <c r="R160" s="42"/>
      <c r="S160" s="42"/>
      <c r="T160" s="70"/>
      <c r="AT160" s="24" t="s">
        <v>181</v>
      </c>
      <c r="AU160" s="24" t="s">
        <v>84</v>
      </c>
    </row>
    <row r="161" spans="2:65" s="11" customFormat="1" ht="13.5">
      <c r="B161" s="191"/>
      <c r="D161" s="186" t="s">
        <v>183</v>
      </c>
      <c r="E161" s="192" t="s">
        <v>5</v>
      </c>
      <c r="F161" s="193" t="s">
        <v>29</v>
      </c>
      <c r="H161" s="194">
        <v>10</v>
      </c>
      <c r="I161" s="195"/>
      <c r="L161" s="191"/>
      <c r="M161" s="196"/>
      <c r="N161" s="197"/>
      <c r="O161" s="197"/>
      <c r="P161" s="197"/>
      <c r="Q161" s="197"/>
      <c r="R161" s="197"/>
      <c r="S161" s="197"/>
      <c r="T161" s="198"/>
      <c r="AT161" s="192" t="s">
        <v>183</v>
      </c>
      <c r="AU161" s="192" t="s">
        <v>84</v>
      </c>
      <c r="AV161" s="11" t="s">
        <v>84</v>
      </c>
      <c r="AW161" s="11" t="s">
        <v>39</v>
      </c>
      <c r="AX161" s="11" t="s">
        <v>24</v>
      </c>
      <c r="AY161" s="192" t="s">
        <v>171</v>
      </c>
    </row>
    <row r="162" spans="2:65" s="1" customFormat="1" ht="16.5" customHeight="1">
      <c r="B162" s="173"/>
      <c r="C162" s="174" t="s">
        <v>128</v>
      </c>
      <c r="D162" s="174" t="s">
        <v>173</v>
      </c>
      <c r="E162" s="175" t="s">
        <v>863</v>
      </c>
      <c r="F162" s="176" t="s">
        <v>864</v>
      </c>
      <c r="G162" s="177" t="s">
        <v>194</v>
      </c>
      <c r="H162" s="178">
        <v>4.3</v>
      </c>
      <c r="I162" s="179"/>
      <c r="J162" s="180">
        <f>ROUND(I162*H162,2)</f>
        <v>0</v>
      </c>
      <c r="K162" s="176" t="s">
        <v>195</v>
      </c>
      <c r="L162" s="41"/>
      <c r="M162" s="181" t="s">
        <v>5</v>
      </c>
      <c r="N162" s="182" t="s">
        <v>46</v>
      </c>
      <c r="O162" s="42"/>
      <c r="P162" s="183">
        <f>O162*H162</f>
        <v>0</v>
      </c>
      <c r="Q162" s="183">
        <v>0</v>
      </c>
      <c r="R162" s="183">
        <f>Q162*H162</f>
        <v>0</v>
      </c>
      <c r="S162" s="183">
        <v>2</v>
      </c>
      <c r="T162" s="184">
        <f>S162*H162</f>
        <v>8.6</v>
      </c>
      <c r="AR162" s="24" t="s">
        <v>177</v>
      </c>
      <c r="AT162" s="24" t="s">
        <v>173</v>
      </c>
      <c r="AU162" s="24" t="s">
        <v>84</v>
      </c>
      <c r="AY162" s="24" t="s">
        <v>171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24" t="s">
        <v>24</v>
      </c>
      <c r="BK162" s="185">
        <f>ROUND(I162*H162,2)</f>
        <v>0</v>
      </c>
      <c r="BL162" s="24" t="s">
        <v>177</v>
      </c>
      <c r="BM162" s="24" t="s">
        <v>1391</v>
      </c>
    </row>
    <row r="163" spans="2:65" s="1" customFormat="1" ht="13.5">
      <c r="B163" s="41"/>
      <c r="D163" s="186" t="s">
        <v>179</v>
      </c>
      <c r="F163" s="187" t="s">
        <v>866</v>
      </c>
      <c r="I163" s="188"/>
      <c r="L163" s="41"/>
      <c r="M163" s="189"/>
      <c r="N163" s="42"/>
      <c r="O163" s="42"/>
      <c r="P163" s="42"/>
      <c r="Q163" s="42"/>
      <c r="R163" s="42"/>
      <c r="S163" s="42"/>
      <c r="T163" s="70"/>
      <c r="AT163" s="24" t="s">
        <v>179</v>
      </c>
      <c r="AU163" s="24" t="s">
        <v>84</v>
      </c>
    </row>
    <row r="164" spans="2:65" s="1" customFormat="1" ht="27">
      <c r="B164" s="41"/>
      <c r="D164" s="186" t="s">
        <v>181</v>
      </c>
      <c r="F164" s="190" t="s">
        <v>1372</v>
      </c>
      <c r="I164" s="188"/>
      <c r="L164" s="41"/>
      <c r="M164" s="189"/>
      <c r="N164" s="42"/>
      <c r="O164" s="42"/>
      <c r="P164" s="42"/>
      <c r="Q164" s="42"/>
      <c r="R164" s="42"/>
      <c r="S164" s="42"/>
      <c r="T164" s="70"/>
      <c r="AT164" s="24" t="s">
        <v>181</v>
      </c>
      <c r="AU164" s="24" t="s">
        <v>84</v>
      </c>
    </row>
    <row r="165" spans="2:65" s="12" customFormat="1" ht="13.5">
      <c r="B165" s="199"/>
      <c r="D165" s="186" t="s">
        <v>183</v>
      </c>
      <c r="E165" s="200" t="s">
        <v>5</v>
      </c>
      <c r="F165" s="201" t="s">
        <v>867</v>
      </c>
      <c r="H165" s="200" t="s">
        <v>5</v>
      </c>
      <c r="I165" s="202"/>
      <c r="L165" s="199"/>
      <c r="M165" s="203"/>
      <c r="N165" s="204"/>
      <c r="O165" s="204"/>
      <c r="P165" s="204"/>
      <c r="Q165" s="204"/>
      <c r="R165" s="204"/>
      <c r="S165" s="204"/>
      <c r="T165" s="205"/>
      <c r="AT165" s="200" t="s">
        <v>183</v>
      </c>
      <c r="AU165" s="200" t="s">
        <v>84</v>
      </c>
      <c r="AV165" s="12" t="s">
        <v>24</v>
      </c>
      <c r="AW165" s="12" t="s">
        <v>39</v>
      </c>
      <c r="AX165" s="12" t="s">
        <v>75</v>
      </c>
      <c r="AY165" s="200" t="s">
        <v>171</v>
      </c>
    </row>
    <row r="166" spans="2:65" s="11" customFormat="1" ht="13.5">
      <c r="B166" s="191"/>
      <c r="D166" s="186" t="s">
        <v>183</v>
      </c>
      <c r="E166" s="192" t="s">
        <v>5</v>
      </c>
      <c r="F166" s="193" t="s">
        <v>868</v>
      </c>
      <c r="H166" s="194">
        <v>4.3</v>
      </c>
      <c r="I166" s="195"/>
      <c r="L166" s="191"/>
      <c r="M166" s="196"/>
      <c r="N166" s="197"/>
      <c r="O166" s="197"/>
      <c r="P166" s="197"/>
      <c r="Q166" s="197"/>
      <c r="R166" s="197"/>
      <c r="S166" s="197"/>
      <c r="T166" s="198"/>
      <c r="AT166" s="192" t="s">
        <v>183</v>
      </c>
      <c r="AU166" s="192" t="s">
        <v>84</v>
      </c>
      <c r="AV166" s="11" t="s">
        <v>84</v>
      </c>
      <c r="AW166" s="11" t="s">
        <v>39</v>
      </c>
      <c r="AX166" s="11" t="s">
        <v>24</v>
      </c>
      <c r="AY166" s="192" t="s">
        <v>171</v>
      </c>
    </row>
    <row r="167" spans="2:65" s="10" customFormat="1" ht="29.85" customHeight="1">
      <c r="B167" s="160"/>
      <c r="D167" s="161" t="s">
        <v>74</v>
      </c>
      <c r="E167" s="171" t="s">
        <v>418</v>
      </c>
      <c r="F167" s="171" t="s">
        <v>419</v>
      </c>
      <c r="I167" s="163"/>
      <c r="J167" s="172">
        <f>BK167</f>
        <v>0</v>
      </c>
      <c r="L167" s="160"/>
      <c r="M167" s="165"/>
      <c r="N167" s="166"/>
      <c r="O167" s="166"/>
      <c r="P167" s="167">
        <f>SUM(P168:P174)</f>
        <v>0</v>
      </c>
      <c r="Q167" s="166"/>
      <c r="R167" s="167">
        <f>SUM(R168:R174)</f>
        <v>0</v>
      </c>
      <c r="S167" s="166"/>
      <c r="T167" s="168">
        <f>SUM(T168:T174)</f>
        <v>0</v>
      </c>
      <c r="AR167" s="161" t="s">
        <v>24</v>
      </c>
      <c r="AT167" s="169" t="s">
        <v>74</v>
      </c>
      <c r="AU167" s="169" t="s">
        <v>24</v>
      </c>
      <c r="AY167" s="161" t="s">
        <v>171</v>
      </c>
      <c r="BK167" s="170">
        <f>SUM(BK168:BK174)</f>
        <v>0</v>
      </c>
    </row>
    <row r="168" spans="2:65" s="1" customFormat="1" ht="25.5" customHeight="1">
      <c r="B168" s="173"/>
      <c r="C168" s="174" t="s">
        <v>131</v>
      </c>
      <c r="D168" s="174" t="s">
        <v>173</v>
      </c>
      <c r="E168" s="175" t="s">
        <v>421</v>
      </c>
      <c r="F168" s="176" t="s">
        <v>422</v>
      </c>
      <c r="G168" s="177" t="s">
        <v>259</v>
      </c>
      <c r="H168" s="178">
        <v>125.72</v>
      </c>
      <c r="I168" s="179"/>
      <c r="J168" s="180">
        <f>ROUND(I168*H168,2)</f>
        <v>0</v>
      </c>
      <c r="K168" s="176" t="s">
        <v>195</v>
      </c>
      <c r="L168" s="41"/>
      <c r="M168" s="181" t="s">
        <v>5</v>
      </c>
      <c r="N168" s="182" t="s">
        <v>46</v>
      </c>
      <c r="O168" s="42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AR168" s="24" t="s">
        <v>177</v>
      </c>
      <c r="AT168" s="24" t="s">
        <v>173</v>
      </c>
      <c r="AU168" s="24" t="s">
        <v>84</v>
      </c>
      <c r="AY168" s="24" t="s">
        <v>171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4" t="s">
        <v>24</v>
      </c>
      <c r="BK168" s="185">
        <f>ROUND(I168*H168,2)</f>
        <v>0</v>
      </c>
      <c r="BL168" s="24" t="s">
        <v>177</v>
      </c>
      <c r="BM168" s="24" t="s">
        <v>1392</v>
      </c>
    </row>
    <row r="169" spans="2:65" s="1" customFormat="1" ht="27">
      <c r="B169" s="41"/>
      <c r="D169" s="186" t="s">
        <v>179</v>
      </c>
      <c r="F169" s="187" t="s">
        <v>424</v>
      </c>
      <c r="I169" s="188"/>
      <c r="L169" s="41"/>
      <c r="M169" s="189"/>
      <c r="N169" s="42"/>
      <c r="O169" s="42"/>
      <c r="P169" s="42"/>
      <c r="Q169" s="42"/>
      <c r="R169" s="42"/>
      <c r="S169" s="42"/>
      <c r="T169" s="70"/>
      <c r="AT169" s="24" t="s">
        <v>179</v>
      </c>
      <c r="AU169" s="24" t="s">
        <v>84</v>
      </c>
    </row>
    <row r="170" spans="2:65" s="11" customFormat="1" ht="13.5">
      <c r="B170" s="191"/>
      <c r="D170" s="186" t="s">
        <v>183</v>
      </c>
      <c r="F170" s="193" t="s">
        <v>1265</v>
      </c>
      <c r="H170" s="194">
        <v>125.72</v>
      </c>
      <c r="I170" s="195"/>
      <c r="L170" s="191"/>
      <c r="M170" s="196"/>
      <c r="N170" s="197"/>
      <c r="O170" s="197"/>
      <c r="P170" s="197"/>
      <c r="Q170" s="197"/>
      <c r="R170" s="197"/>
      <c r="S170" s="197"/>
      <c r="T170" s="198"/>
      <c r="AT170" s="192" t="s">
        <v>183</v>
      </c>
      <c r="AU170" s="192" t="s">
        <v>84</v>
      </c>
      <c r="AV170" s="11" t="s">
        <v>84</v>
      </c>
      <c r="AW170" s="11" t="s">
        <v>6</v>
      </c>
      <c r="AX170" s="11" t="s">
        <v>24</v>
      </c>
      <c r="AY170" s="192" t="s">
        <v>171</v>
      </c>
    </row>
    <row r="171" spans="2:65" s="1" customFormat="1" ht="25.5" customHeight="1">
      <c r="B171" s="173"/>
      <c r="C171" s="174" t="s">
        <v>281</v>
      </c>
      <c r="D171" s="174" t="s">
        <v>173</v>
      </c>
      <c r="E171" s="175" t="s">
        <v>427</v>
      </c>
      <c r="F171" s="176" t="s">
        <v>428</v>
      </c>
      <c r="G171" s="177" t="s">
        <v>259</v>
      </c>
      <c r="H171" s="178">
        <v>8.98</v>
      </c>
      <c r="I171" s="179"/>
      <c r="J171" s="180">
        <f>ROUND(I171*H171,2)</f>
        <v>0</v>
      </c>
      <c r="K171" s="176" t="s">
        <v>195</v>
      </c>
      <c r="L171" s="41"/>
      <c r="M171" s="181" t="s">
        <v>5</v>
      </c>
      <c r="N171" s="182" t="s">
        <v>46</v>
      </c>
      <c r="O171" s="42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24" t="s">
        <v>177</v>
      </c>
      <c r="AT171" s="24" t="s">
        <v>173</v>
      </c>
      <c r="AU171" s="24" t="s">
        <v>84</v>
      </c>
      <c r="AY171" s="24" t="s">
        <v>171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4" t="s">
        <v>24</v>
      </c>
      <c r="BK171" s="185">
        <f>ROUND(I171*H171,2)</f>
        <v>0</v>
      </c>
      <c r="BL171" s="24" t="s">
        <v>177</v>
      </c>
      <c r="BM171" s="24" t="s">
        <v>1393</v>
      </c>
    </row>
    <row r="172" spans="2:65" s="1" customFormat="1" ht="27">
      <c r="B172" s="41"/>
      <c r="D172" s="186" t="s">
        <v>179</v>
      </c>
      <c r="F172" s="187" t="s">
        <v>430</v>
      </c>
      <c r="I172" s="188"/>
      <c r="L172" s="41"/>
      <c r="M172" s="189"/>
      <c r="N172" s="42"/>
      <c r="O172" s="42"/>
      <c r="P172" s="42"/>
      <c r="Q172" s="42"/>
      <c r="R172" s="42"/>
      <c r="S172" s="42"/>
      <c r="T172" s="70"/>
      <c r="AT172" s="24" t="s">
        <v>179</v>
      </c>
      <c r="AU172" s="24" t="s">
        <v>84</v>
      </c>
    </row>
    <row r="173" spans="2:65" s="1" customFormat="1" ht="16.5" customHeight="1">
      <c r="B173" s="173"/>
      <c r="C173" s="174" t="s">
        <v>289</v>
      </c>
      <c r="D173" s="174" t="s">
        <v>173</v>
      </c>
      <c r="E173" s="175" t="s">
        <v>432</v>
      </c>
      <c r="F173" s="176" t="s">
        <v>433</v>
      </c>
      <c r="G173" s="177" t="s">
        <v>259</v>
      </c>
      <c r="H173" s="178">
        <v>8.98</v>
      </c>
      <c r="I173" s="179"/>
      <c r="J173" s="180">
        <f>ROUND(I173*H173,2)</f>
        <v>0</v>
      </c>
      <c r="K173" s="176" t="s">
        <v>195</v>
      </c>
      <c r="L173" s="41"/>
      <c r="M173" s="181" t="s">
        <v>5</v>
      </c>
      <c r="N173" s="182" t="s">
        <v>46</v>
      </c>
      <c r="O173" s="42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AR173" s="24" t="s">
        <v>177</v>
      </c>
      <c r="AT173" s="24" t="s">
        <v>173</v>
      </c>
      <c r="AU173" s="24" t="s">
        <v>84</v>
      </c>
      <c r="AY173" s="24" t="s">
        <v>171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24" t="s">
        <v>24</v>
      </c>
      <c r="BK173" s="185">
        <f>ROUND(I173*H173,2)</f>
        <v>0</v>
      </c>
      <c r="BL173" s="24" t="s">
        <v>177</v>
      </c>
      <c r="BM173" s="24" t="s">
        <v>1394</v>
      </c>
    </row>
    <row r="174" spans="2:65" s="1" customFormat="1" ht="13.5">
      <c r="B174" s="41"/>
      <c r="D174" s="186" t="s">
        <v>179</v>
      </c>
      <c r="F174" s="187" t="s">
        <v>435</v>
      </c>
      <c r="I174" s="188"/>
      <c r="L174" s="41"/>
      <c r="M174" s="189"/>
      <c r="N174" s="42"/>
      <c r="O174" s="42"/>
      <c r="P174" s="42"/>
      <c r="Q174" s="42"/>
      <c r="R174" s="42"/>
      <c r="S174" s="42"/>
      <c r="T174" s="70"/>
      <c r="AT174" s="24" t="s">
        <v>179</v>
      </c>
      <c r="AU174" s="24" t="s">
        <v>84</v>
      </c>
    </row>
    <row r="175" spans="2:65" s="10" customFormat="1" ht="29.85" customHeight="1">
      <c r="B175" s="160"/>
      <c r="D175" s="161" t="s">
        <v>74</v>
      </c>
      <c r="E175" s="171" t="s">
        <v>436</v>
      </c>
      <c r="F175" s="171" t="s">
        <v>437</v>
      </c>
      <c r="I175" s="163"/>
      <c r="J175" s="172">
        <f>BK175</f>
        <v>0</v>
      </c>
      <c r="L175" s="160"/>
      <c r="M175" s="165"/>
      <c r="N175" s="166"/>
      <c r="O175" s="166"/>
      <c r="P175" s="167">
        <f>SUM(P176:P177)</f>
        <v>0</v>
      </c>
      <c r="Q175" s="166"/>
      <c r="R175" s="167">
        <f>SUM(R176:R177)</f>
        <v>0</v>
      </c>
      <c r="S175" s="166"/>
      <c r="T175" s="168">
        <f>SUM(T176:T177)</f>
        <v>0</v>
      </c>
      <c r="AR175" s="161" t="s">
        <v>24</v>
      </c>
      <c r="AT175" s="169" t="s">
        <v>74</v>
      </c>
      <c r="AU175" s="169" t="s">
        <v>24</v>
      </c>
      <c r="AY175" s="161" t="s">
        <v>171</v>
      </c>
      <c r="BK175" s="170">
        <f>SUM(BK176:BK177)</f>
        <v>0</v>
      </c>
    </row>
    <row r="176" spans="2:65" s="1" customFormat="1" ht="16.5" customHeight="1">
      <c r="B176" s="173"/>
      <c r="C176" s="174" t="s">
        <v>10</v>
      </c>
      <c r="D176" s="174" t="s">
        <v>173</v>
      </c>
      <c r="E176" s="175" t="s">
        <v>520</v>
      </c>
      <c r="F176" s="176" t="s">
        <v>521</v>
      </c>
      <c r="G176" s="177" t="s">
        <v>259</v>
      </c>
      <c r="H176" s="178">
        <v>5.5609999999999999</v>
      </c>
      <c r="I176" s="179"/>
      <c r="J176" s="180">
        <f>ROUND(I176*H176,2)</f>
        <v>0</v>
      </c>
      <c r="K176" s="176" t="s">
        <v>195</v>
      </c>
      <c r="L176" s="41"/>
      <c r="M176" s="181" t="s">
        <v>5</v>
      </c>
      <c r="N176" s="182" t="s">
        <v>46</v>
      </c>
      <c r="O176" s="42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AR176" s="24" t="s">
        <v>177</v>
      </c>
      <c r="AT176" s="24" t="s">
        <v>173</v>
      </c>
      <c r="AU176" s="24" t="s">
        <v>84</v>
      </c>
      <c r="AY176" s="24" t="s">
        <v>171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4" t="s">
        <v>24</v>
      </c>
      <c r="BK176" s="185">
        <f>ROUND(I176*H176,2)</f>
        <v>0</v>
      </c>
      <c r="BL176" s="24" t="s">
        <v>177</v>
      </c>
      <c r="BM176" s="24" t="s">
        <v>1395</v>
      </c>
    </row>
    <row r="177" spans="2:65" s="1" customFormat="1" ht="13.5">
      <c r="B177" s="41"/>
      <c r="D177" s="186" t="s">
        <v>179</v>
      </c>
      <c r="F177" s="187" t="s">
        <v>523</v>
      </c>
      <c r="I177" s="188"/>
      <c r="L177" s="41"/>
      <c r="M177" s="189"/>
      <c r="N177" s="42"/>
      <c r="O177" s="42"/>
      <c r="P177" s="42"/>
      <c r="Q177" s="42"/>
      <c r="R177" s="42"/>
      <c r="S177" s="42"/>
      <c r="T177" s="70"/>
      <c r="AT177" s="24" t="s">
        <v>179</v>
      </c>
      <c r="AU177" s="24" t="s">
        <v>84</v>
      </c>
    </row>
    <row r="178" spans="2:65" s="10" customFormat="1" ht="37.35" customHeight="1">
      <c r="B178" s="160"/>
      <c r="D178" s="161" t="s">
        <v>74</v>
      </c>
      <c r="E178" s="162" t="s">
        <v>524</v>
      </c>
      <c r="F178" s="162" t="s">
        <v>525</v>
      </c>
      <c r="I178" s="163"/>
      <c r="J178" s="164">
        <f>BK178</f>
        <v>0</v>
      </c>
      <c r="L178" s="160"/>
      <c r="M178" s="165"/>
      <c r="N178" s="166"/>
      <c r="O178" s="166"/>
      <c r="P178" s="167">
        <f>P179+P189+P194</f>
        <v>0</v>
      </c>
      <c r="Q178" s="166"/>
      <c r="R178" s="167">
        <f>R179+R189+R194</f>
        <v>1.0556360000000001E-2</v>
      </c>
      <c r="S178" s="166"/>
      <c r="T178" s="168">
        <f>T179+T189+T194</f>
        <v>0.38</v>
      </c>
      <c r="AR178" s="161" t="s">
        <v>84</v>
      </c>
      <c r="AT178" s="169" t="s">
        <v>74</v>
      </c>
      <c r="AU178" s="169" t="s">
        <v>75</v>
      </c>
      <c r="AY178" s="161" t="s">
        <v>171</v>
      </c>
      <c r="BK178" s="170">
        <f>BK179+BK189+BK194</f>
        <v>0</v>
      </c>
    </row>
    <row r="179" spans="2:65" s="10" customFormat="1" ht="19.899999999999999" customHeight="1">
      <c r="B179" s="160"/>
      <c r="D179" s="161" t="s">
        <v>74</v>
      </c>
      <c r="E179" s="171" t="s">
        <v>526</v>
      </c>
      <c r="F179" s="171" t="s">
        <v>527</v>
      </c>
      <c r="I179" s="163"/>
      <c r="J179" s="172">
        <f>BK179</f>
        <v>0</v>
      </c>
      <c r="L179" s="160"/>
      <c r="M179" s="165"/>
      <c r="N179" s="166"/>
      <c r="O179" s="166"/>
      <c r="P179" s="167">
        <f>SUM(P180:P188)</f>
        <v>0</v>
      </c>
      <c r="Q179" s="166"/>
      <c r="R179" s="167">
        <f>SUM(R180:R188)</f>
        <v>5.4777599999999999E-3</v>
      </c>
      <c r="S179" s="166"/>
      <c r="T179" s="168">
        <f>SUM(T180:T188)</f>
        <v>0</v>
      </c>
      <c r="AR179" s="161" t="s">
        <v>84</v>
      </c>
      <c r="AT179" s="169" t="s">
        <v>74</v>
      </c>
      <c r="AU179" s="169" t="s">
        <v>24</v>
      </c>
      <c r="AY179" s="161" t="s">
        <v>171</v>
      </c>
      <c r="BK179" s="170">
        <f>SUM(BK180:BK188)</f>
        <v>0</v>
      </c>
    </row>
    <row r="180" spans="2:65" s="1" customFormat="1" ht="25.5" customHeight="1">
      <c r="B180" s="173"/>
      <c r="C180" s="174" t="s">
        <v>303</v>
      </c>
      <c r="D180" s="174" t="s">
        <v>173</v>
      </c>
      <c r="E180" s="175" t="s">
        <v>528</v>
      </c>
      <c r="F180" s="176" t="s">
        <v>529</v>
      </c>
      <c r="G180" s="177" t="s">
        <v>194</v>
      </c>
      <c r="H180" s="178">
        <v>5.0720000000000001</v>
      </c>
      <c r="I180" s="179"/>
      <c r="J180" s="180">
        <f>ROUND(I180*H180,2)</f>
        <v>0</v>
      </c>
      <c r="K180" s="176" t="s">
        <v>5</v>
      </c>
      <c r="L180" s="41"/>
      <c r="M180" s="181" t="s">
        <v>5</v>
      </c>
      <c r="N180" s="182" t="s">
        <v>46</v>
      </c>
      <c r="O180" s="42"/>
      <c r="P180" s="183">
        <f>O180*H180</f>
        <v>0</v>
      </c>
      <c r="Q180" s="183">
        <v>1.08E-3</v>
      </c>
      <c r="R180" s="183">
        <f>Q180*H180</f>
        <v>5.4777599999999999E-3</v>
      </c>
      <c r="S180" s="183">
        <v>0</v>
      </c>
      <c r="T180" s="184">
        <f>S180*H180</f>
        <v>0</v>
      </c>
      <c r="AR180" s="24" t="s">
        <v>125</v>
      </c>
      <c r="AT180" s="24" t="s">
        <v>173</v>
      </c>
      <c r="AU180" s="24" t="s">
        <v>84</v>
      </c>
      <c r="AY180" s="24" t="s">
        <v>171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24" t="s">
        <v>24</v>
      </c>
      <c r="BK180" s="185">
        <f>ROUND(I180*H180,2)</f>
        <v>0</v>
      </c>
      <c r="BL180" s="24" t="s">
        <v>125</v>
      </c>
      <c r="BM180" s="24" t="s">
        <v>1396</v>
      </c>
    </row>
    <row r="181" spans="2:65" s="1" customFormat="1" ht="27">
      <c r="B181" s="41"/>
      <c r="D181" s="186" t="s">
        <v>179</v>
      </c>
      <c r="F181" s="187" t="s">
        <v>531</v>
      </c>
      <c r="I181" s="188"/>
      <c r="L181" s="41"/>
      <c r="M181" s="189"/>
      <c r="N181" s="42"/>
      <c r="O181" s="42"/>
      <c r="P181" s="42"/>
      <c r="Q181" s="42"/>
      <c r="R181" s="42"/>
      <c r="S181" s="42"/>
      <c r="T181" s="70"/>
      <c r="AT181" s="24" t="s">
        <v>179</v>
      </c>
      <c r="AU181" s="24" t="s">
        <v>84</v>
      </c>
    </row>
    <row r="182" spans="2:65" s="1" customFormat="1" ht="27">
      <c r="B182" s="41"/>
      <c r="D182" s="186" t="s">
        <v>181</v>
      </c>
      <c r="F182" s="190" t="s">
        <v>1372</v>
      </c>
      <c r="I182" s="188"/>
      <c r="L182" s="41"/>
      <c r="M182" s="189"/>
      <c r="N182" s="42"/>
      <c r="O182" s="42"/>
      <c r="P182" s="42"/>
      <c r="Q182" s="42"/>
      <c r="R182" s="42"/>
      <c r="S182" s="42"/>
      <c r="T182" s="70"/>
      <c r="AT182" s="24" t="s">
        <v>181</v>
      </c>
      <c r="AU182" s="24" t="s">
        <v>84</v>
      </c>
    </row>
    <row r="183" spans="2:65" s="11" customFormat="1" ht="13.5">
      <c r="B183" s="191"/>
      <c r="D183" s="186" t="s">
        <v>183</v>
      </c>
      <c r="E183" s="192" t="s">
        <v>5</v>
      </c>
      <c r="F183" s="193" t="s">
        <v>1270</v>
      </c>
      <c r="H183" s="194">
        <v>4.5949999999999998</v>
      </c>
      <c r="I183" s="195"/>
      <c r="L183" s="191"/>
      <c r="M183" s="196"/>
      <c r="N183" s="197"/>
      <c r="O183" s="197"/>
      <c r="P183" s="197"/>
      <c r="Q183" s="197"/>
      <c r="R183" s="197"/>
      <c r="S183" s="197"/>
      <c r="T183" s="198"/>
      <c r="AT183" s="192" t="s">
        <v>183</v>
      </c>
      <c r="AU183" s="192" t="s">
        <v>84</v>
      </c>
      <c r="AV183" s="11" t="s">
        <v>84</v>
      </c>
      <c r="AW183" s="11" t="s">
        <v>39</v>
      </c>
      <c r="AX183" s="11" t="s">
        <v>75</v>
      </c>
      <c r="AY183" s="192" t="s">
        <v>171</v>
      </c>
    </row>
    <row r="184" spans="2:65" s="12" customFormat="1" ht="13.5">
      <c r="B184" s="199"/>
      <c r="D184" s="186" t="s">
        <v>183</v>
      </c>
      <c r="E184" s="200" t="s">
        <v>5</v>
      </c>
      <c r="F184" s="201" t="s">
        <v>533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183</v>
      </c>
      <c r="AU184" s="200" t="s">
        <v>84</v>
      </c>
      <c r="AV184" s="12" t="s">
        <v>24</v>
      </c>
      <c r="AW184" s="12" t="s">
        <v>39</v>
      </c>
      <c r="AX184" s="12" t="s">
        <v>75</v>
      </c>
      <c r="AY184" s="200" t="s">
        <v>171</v>
      </c>
    </row>
    <row r="185" spans="2:65" s="11" customFormat="1" ht="13.5">
      <c r="B185" s="191"/>
      <c r="D185" s="186" t="s">
        <v>183</v>
      </c>
      <c r="E185" s="192" t="s">
        <v>5</v>
      </c>
      <c r="F185" s="193" t="s">
        <v>534</v>
      </c>
      <c r="H185" s="194">
        <v>0.13800000000000001</v>
      </c>
      <c r="I185" s="195"/>
      <c r="L185" s="191"/>
      <c r="M185" s="196"/>
      <c r="N185" s="197"/>
      <c r="O185" s="197"/>
      <c r="P185" s="197"/>
      <c r="Q185" s="197"/>
      <c r="R185" s="197"/>
      <c r="S185" s="197"/>
      <c r="T185" s="198"/>
      <c r="AT185" s="192" t="s">
        <v>183</v>
      </c>
      <c r="AU185" s="192" t="s">
        <v>84</v>
      </c>
      <c r="AV185" s="11" t="s">
        <v>84</v>
      </c>
      <c r="AW185" s="11" t="s">
        <v>39</v>
      </c>
      <c r="AX185" s="11" t="s">
        <v>75</v>
      </c>
      <c r="AY185" s="192" t="s">
        <v>171</v>
      </c>
    </row>
    <row r="186" spans="2:65" s="11" customFormat="1" ht="13.5">
      <c r="B186" s="191"/>
      <c r="D186" s="186" t="s">
        <v>183</v>
      </c>
      <c r="E186" s="192" t="s">
        <v>5</v>
      </c>
      <c r="F186" s="193" t="s">
        <v>1271</v>
      </c>
      <c r="H186" s="194">
        <v>0.23200000000000001</v>
      </c>
      <c r="I186" s="195"/>
      <c r="L186" s="191"/>
      <c r="M186" s="196"/>
      <c r="N186" s="197"/>
      <c r="O186" s="197"/>
      <c r="P186" s="197"/>
      <c r="Q186" s="197"/>
      <c r="R186" s="197"/>
      <c r="S186" s="197"/>
      <c r="T186" s="198"/>
      <c r="AT186" s="192" t="s">
        <v>183</v>
      </c>
      <c r="AU186" s="192" t="s">
        <v>84</v>
      </c>
      <c r="AV186" s="11" t="s">
        <v>84</v>
      </c>
      <c r="AW186" s="11" t="s">
        <v>39</v>
      </c>
      <c r="AX186" s="11" t="s">
        <v>75</v>
      </c>
      <c r="AY186" s="192" t="s">
        <v>171</v>
      </c>
    </row>
    <row r="187" spans="2:65" s="11" customFormat="1" ht="13.5">
      <c r="B187" s="191"/>
      <c r="D187" s="186" t="s">
        <v>183</v>
      </c>
      <c r="E187" s="192" t="s">
        <v>5</v>
      </c>
      <c r="F187" s="193" t="s">
        <v>536</v>
      </c>
      <c r="H187" s="194">
        <v>0.107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183</v>
      </c>
      <c r="AU187" s="192" t="s">
        <v>84</v>
      </c>
      <c r="AV187" s="11" t="s">
        <v>84</v>
      </c>
      <c r="AW187" s="11" t="s">
        <v>39</v>
      </c>
      <c r="AX187" s="11" t="s">
        <v>75</v>
      </c>
      <c r="AY187" s="192" t="s">
        <v>171</v>
      </c>
    </row>
    <row r="188" spans="2:65" s="13" customFormat="1" ht="13.5">
      <c r="B188" s="206"/>
      <c r="D188" s="186" t="s">
        <v>183</v>
      </c>
      <c r="E188" s="207" t="s">
        <v>5</v>
      </c>
      <c r="F188" s="208" t="s">
        <v>249</v>
      </c>
      <c r="H188" s="209">
        <v>5.0720000000000001</v>
      </c>
      <c r="I188" s="210"/>
      <c r="L188" s="206"/>
      <c r="M188" s="211"/>
      <c r="N188" s="212"/>
      <c r="O188" s="212"/>
      <c r="P188" s="212"/>
      <c r="Q188" s="212"/>
      <c r="R188" s="212"/>
      <c r="S188" s="212"/>
      <c r="T188" s="213"/>
      <c r="AT188" s="207" t="s">
        <v>183</v>
      </c>
      <c r="AU188" s="207" t="s">
        <v>84</v>
      </c>
      <c r="AV188" s="13" t="s">
        <v>177</v>
      </c>
      <c r="AW188" s="13" t="s">
        <v>39</v>
      </c>
      <c r="AX188" s="13" t="s">
        <v>24</v>
      </c>
      <c r="AY188" s="207" t="s">
        <v>171</v>
      </c>
    </row>
    <row r="189" spans="2:65" s="10" customFormat="1" ht="29.85" customHeight="1">
      <c r="B189" s="160"/>
      <c r="D189" s="161" t="s">
        <v>74</v>
      </c>
      <c r="E189" s="171" t="s">
        <v>1023</v>
      </c>
      <c r="F189" s="171" t="s">
        <v>1024</v>
      </c>
      <c r="I189" s="163"/>
      <c r="J189" s="172">
        <f>BK189</f>
        <v>0</v>
      </c>
      <c r="L189" s="160"/>
      <c r="M189" s="165"/>
      <c r="N189" s="166"/>
      <c r="O189" s="166"/>
      <c r="P189" s="167">
        <f>SUM(P190:P193)</f>
        <v>0</v>
      </c>
      <c r="Q189" s="166"/>
      <c r="R189" s="167">
        <f>SUM(R190:R193)</f>
        <v>0</v>
      </c>
      <c r="S189" s="166"/>
      <c r="T189" s="168">
        <f>SUM(T190:T193)</f>
        <v>0.38</v>
      </c>
      <c r="AR189" s="161" t="s">
        <v>84</v>
      </c>
      <c r="AT189" s="169" t="s">
        <v>74</v>
      </c>
      <c r="AU189" s="169" t="s">
        <v>24</v>
      </c>
      <c r="AY189" s="161" t="s">
        <v>171</v>
      </c>
      <c r="BK189" s="170">
        <f>SUM(BK190:BK193)</f>
        <v>0</v>
      </c>
    </row>
    <row r="190" spans="2:65" s="1" customFormat="1" ht="16.5" customHeight="1">
      <c r="B190" s="173"/>
      <c r="C190" s="174" t="s">
        <v>308</v>
      </c>
      <c r="D190" s="174" t="s">
        <v>173</v>
      </c>
      <c r="E190" s="175" t="s">
        <v>1025</v>
      </c>
      <c r="F190" s="176" t="s">
        <v>1272</v>
      </c>
      <c r="G190" s="177" t="s">
        <v>1027</v>
      </c>
      <c r="H190" s="178">
        <v>380</v>
      </c>
      <c r="I190" s="179"/>
      <c r="J190" s="180">
        <f>ROUND(I190*H190,2)</f>
        <v>0</v>
      </c>
      <c r="K190" s="176" t="s">
        <v>5</v>
      </c>
      <c r="L190" s="41"/>
      <c r="M190" s="181" t="s">
        <v>5</v>
      </c>
      <c r="N190" s="182" t="s">
        <v>46</v>
      </c>
      <c r="O190" s="42"/>
      <c r="P190" s="183">
        <f>O190*H190</f>
        <v>0</v>
      </c>
      <c r="Q190" s="183">
        <v>0</v>
      </c>
      <c r="R190" s="183">
        <f>Q190*H190</f>
        <v>0</v>
      </c>
      <c r="S190" s="183">
        <v>1E-3</v>
      </c>
      <c r="T190" s="184">
        <f>S190*H190</f>
        <v>0.38</v>
      </c>
      <c r="AR190" s="24" t="s">
        <v>125</v>
      </c>
      <c r="AT190" s="24" t="s">
        <v>173</v>
      </c>
      <c r="AU190" s="24" t="s">
        <v>84</v>
      </c>
      <c r="AY190" s="24" t="s">
        <v>171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24" t="s">
        <v>24</v>
      </c>
      <c r="BK190" s="185">
        <f>ROUND(I190*H190,2)</f>
        <v>0</v>
      </c>
      <c r="BL190" s="24" t="s">
        <v>125</v>
      </c>
      <c r="BM190" s="24" t="s">
        <v>1397</v>
      </c>
    </row>
    <row r="191" spans="2:65" s="1" customFormat="1" ht="13.5">
      <c r="B191" s="41"/>
      <c r="D191" s="186" t="s">
        <v>179</v>
      </c>
      <c r="F191" s="187" t="s">
        <v>1272</v>
      </c>
      <c r="I191" s="188"/>
      <c r="L191" s="41"/>
      <c r="M191" s="189"/>
      <c r="N191" s="42"/>
      <c r="O191" s="42"/>
      <c r="P191" s="42"/>
      <c r="Q191" s="42"/>
      <c r="R191" s="42"/>
      <c r="S191" s="42"/>
      <c r="T191" s="70"/>
      <c r="AT191" s="24" t="s">
        <v>179</v>
      </c>
      <c r="AU191" s="24" t="s">
        <v>84</v>
      </c>
    </row>
    <row r="192" spans="2:65" s="1" customFormat="1" ht="27">
      <c r="B192" s="41"/>
      <c r="D192" s="186" t="s">
        <v>181</v>
      </c>
      <c r="F192" s="190" t="s">
        <v>1372</v>
      </c>
      <c r="I192" s="188"/>
      <c r="L192" s="41"/>
      <c r="M192" s="189"/>
      <c r="N192" s="42"/>
      <c r="O192" s="42"/>
      <c r="P192" s="42"/>
      <c r="Q192" s="42"/>
      <c r="R192" s="42"/>
      <c r="S192" s="42"/>
      <c r="T192" s="70"/>
      <c r="AT192" s="24" t="s">
        <v>181</v>
      </c>
      <c r="AU192" s="24" t="s">
        <v>84</v>
      </c>
    </row>
    <row r="193" spans="2:65" s="11" customFormat="1" ht="13.5">
      <c r="B193" s="191"/>
      <c r="D193" s="186" t="s">
        <v>183</v>
      </c>
      <c r="E193" s="192" t="s">
        <v>5</v>
      </c>
      <c r="F193" s="193" t="s">
        <v>1274</v>
      </c>
      <c r="H193" s="194">
        <v>380</v>
      </c>
      <c r="I193" s="195"/>
      <c r="L193" s="191"/>
      <c r="M193" s="196"/>
      <c r="N193" s="197"/>
      <c r="O193" s="197"/>
      <c r="P193" s="197"/>
      <c r="Q193" s="197"/>
      <c r="R193" s="197"/>
      <c r="S193" s="197"/>
      <c r="T193" s="198"/>
      <c r="AT193" s="192" t="s">
        <v>183</v>
      </c>
      <c r="AU193" s="192" t="s">
        <v>84</v>
      </c>
      <c r="AV193" s="11" t="s">
        <v>84</v>
      </c>
      <c r="AW193" s="11" t="s">
        <v>39</v>
      </c>
      <c r="AX193" s="11" t="s">
        <v>24</v>
      </c>
      <c r="AY193" s="192" t="s">
        <v>171</v>
      </c>
    </row>
    <row r="194" spans="2:65" s="10" customFormat="1" ht="29.85" customHeight="1">
      <c r="B194" s="160"/>
      <c r="D194" s="161" t="s">
        <v>74</v>
      </c>
      <c r="E194" s="171" t="s">
        <v>537</v>
      </c>
      <c r="F194" s="171" t="s">
        <v>538</v>
      </c>
      <c r="I194" s="163"/>
      <c r="J194" s="172">
        <f>BK194</f>
        <v>0</v>
      </c>
      <c r="L194" s="160"/>
      <c r="M194" s="165"/>
      <c r="N194" s="166"/>
      <c r="O194" s="166"/>
      <c r="P194" s="167">
        <f>SUM(P195:P208)</f>
        <v>0</v>
      </c>
      <c r="Q194" s="166"/>
      <c r="R194" s="167">
        <f>SUM(R195:R208)</f>
        <v>5.0786000000000008E-3</v>
      </c>
      <c r="S194" s="166"/>
      <c r="T194" s="168">
        <f>SUM(T195:T208)</f>
        <v>0</v>
      </c>
      <c r="AR194" s="161" t="s">
        <v>84</v>
      </c>
      <c r="AT194" s="169" t="s">
        <v>74</v>
      </c>
      <c r="AU194" s="169" t="s">
        <v>24</v>
      </c>
      <c r="AY194" s="161" t="s">
        <v>171</v>
      </c>
      <c r="BK194" s="170">
        <f>SUM(BK195:BK208)</f>
        <v>0</v>
      </c>
    </row>
    <row r="195" spans="2:65" s="1" customFormat="1" ht="25.5" customHeight="1">
      <c r="B195" s="173"/>
      <c r="C195" s="174" t="s">
        <v>315</v>
      </c>
      <c r="D195" s="174" t="s">
        <v>173</v>
      </c>
      <c r="E195" s="175" t="s">
        <v>539</v>
      </c>
      <c r="F195" s="176" t="s">
        <v>540</v>
      </c>
      <c r="G195" s="177" t="s">
        <v>176</v>
      </c>
      <c r="H195" s="178">
        <v>126.965</v>
      </c>
      <c r="I195" s="179"/>
      <c r="J195" s="180">
        <f>ROUND(I195*H195,2)</f>
        <v>0</v>
      </c>
      <c r="K195" s="176" t="s">
        <v>195</v>
      </c>
      <c r="L195" s="41"/>
      <c r="M195" s="181" t="s">
        <v>5</v>
      </c>
      <c r="N195" s="182" t="s">
        <v>46</v>
      </c>
      <c r="O195" s="42"/>
      <c r="P195" s="183">
        <f>O195*H195</f>
        <v>0</v>
      </c>
      <c r="Q195" s="183">
        <v>4.0000000000000003E-5</v>
      </c>
      <c r="R195" s="183">
        <f>Q195*H195</f>
        <v>5.0786000000000008E-3</v>
      </c>
      <c r="S195" s="183">
        <v>0</v>
      </c>
      <c r="T195" s="184">
        <f>S195*H195</f>
        <v>0</v>
      </c>
      <c r="AR195" s="24" t="s">
        <v>125</v>
      </c>
      <c r="AT195" s="24" t="s">
        <v>173</v>
      </c>
      <c r="AU195" s="24" t="s">
        <v>84</v>
      </c>
      <c r="AY195" s="24" t="s">
        <v>171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24" t="s">
        <v>24</v>
      </c>
      <c r="BK195" s="185">
        <f>ROUND(I195*H195,2)</f>
        <v>0</v>
      </c>
      <c r="BL195" s="24" t="s">
        <v>125</v>
      </c>
      <c r="BM195" s="24" t="s">
        <v>1398</v>
      </c>
    </row>
    <row r="196" spans="2:65" s="1" customFormat="1" ht="27">
      <c r="B196" s="41"/>
      <c r="D196" s="186" t="s">
        <v>179</v>
      </c>
      <c r="F196" s="187" t="s">
        <v>542</v>
      </c>
      <c r="I196" s="188"/>
      <c r="L196" s="41"/>
      <c r="M196" s="189"/>
      <c r="N196" s="42"/>
      <c r="O196" s="42"/>
      <c r="P196" s="42"/>
      <c r="Q196" s="42"/>
      <c r="R196" s="42"/>
      <c r="S196" s="42"/>
      <c r="T196" s="70"/>
      <c r="AT196" s="24" t="s">
        <v>179</v>
      </c>
      <c r="AU196" s="24" t="s">
        <v>84</v>
      </c>
    </row>
    <row r="197" spans="2:65" s="1" customFormat="1" ht="27">
      <c r="B197" s="41"/>
      <c r="D197" s="186" t="s">
        <v>181</v>
      </c>
      <c r="F197" s="190" t="s">
        <v>1372</v>
      </c>
      <c r="I197" s="188"/>
      <c r="L197" s="41"/>
      <c r="M197" s="189"/>
      <c r="N197" s="42"/>
      <c r="O197" s="42"/>
      <c r="P197" s="42"/>
      <c r="Q197" s="42"/>
      <c r="R197" s="42"/>
      <c r="S197" s="42"/>
      <c r="T197" s="70"/>
      <c r="AT197" s="24" t="s">
        <v>181</v>
      </c>
      <c r="AU197" s="24" t="s">
        <v>84</v>
      </c>
    </row>
    <row r="198" spans="2:65" s="11" customFormat="1" ht="13.5">
      <c r="B198" s="191"/>
      <c r="D198" s="186" t="s">
        <v>183</v>
      </c>
      <c r="E198" s="192" t="s">
        <v>5</v>
      </c>
      <c r="F198" s="193" t="s">
        <v>543</v>
      </c>
      <c r="H198" s="194">
        <v>31.651</v>
      </c>
      <c r="I198" s="195"/>
      <c r="L198" s="191"/>
      <c r="M198" s="196"/>
      <c r="N198" s="197"/>
      <c r="O198" s="197"/>
      <c r="P198" s="197"/>
      <c r="Q198" s="197"/>
      <c r="R198" s="197"/>
      <c r="S198" s="197"/>
      <c r="T198" s="198"/>
      <c r="AT198" s="192" t="s">
        <v>183</v>
      </c>
      <c r="AU198" s="192" t="s">
        <v>84</v>
      </c>
      <c r="AV198" s="11" t="s">
        <v>84</v>
      </c>
      <c r="AW198" s="11" t="s">
        <v>39</v>
      </c>
      <c r="AX198" s="11" t="s">
        <v>75</v>
      </c>
      <c r="AY198" s="192" t="s">
        <v>171</v>
      </c>
    </row>
    <row r="199" spans="2:65" s="11" customFormat="1" ht="13.5">
      <c r="B199" s="191"/>
      <c r="D199" s="186" t="s">
        <v>183</v>
      </c>
      <c r="E199" s="192" t="s">
        <v>5</v>
      </c>
      <c r="F199" s="193" t="s">
        <v>544</v>
      </c>
      <c r="H199" s="194">
        <v>38.685000000000002</v>
      </c>
      <c r="I199" s="195"/>
      <c r="L199" s="191"/>
      <c r="M199" s="196"/>
      <c r="N199" s="197"/>
      <c r="O199" s="197"/>
      <c r="P199" s="197"/>
      <c r="Q199" s="197"/>
      <c r="R199" s="197"/>
      <c r="S199" s="197"/>
      <c r="T199" s="198"/>
      <c r="AT199" s="192" t="s">
        <v>183</v>
      </c>
      <c r="AU199" s="192" t="s">
        <v>84</v>
      </c>
      <c r="AV199" s="11" t="s">
        <v>84</v>
      </c>
      <c r="AW199" s="11" t="s">
        <v>39</v>
      </c>
      <c r="AX199" s="11" t="s">
        <v>75</v>
      </c>
      <c r="AY199" s="192" t="s">
        <v>171</v>
      </c>
    </row>
    <row r="200" spans="2:65" s="11" customFormat="1" ht="13.5">
      <c r="B200" s="191"/>
      <c r="D200" s="186" t="s">
        <v>183</v>
      </c>
      <c r="E200" s="192" t="s">
        <v>5</v>
      </c>
      <c r="F200" s="193" t="s">
        <v>545</v>
      </c>
      <c r="H200" s="194">
        <v>11.957000000000001</v>
      </c>
      <c r="I200" s="195"/>
      <c r="L200" s="191"/>
      <c r="M200" s="196"/>
      <c r="N200" s="197"/>
      <c r="O200" s="197"/>
      <c r="P200" s="197"/>
      <c r="Q200" s="197"/>
      <c r="R200" s="197"/>
      <c r="S200" s="197"/>
      <c r="T200" s="198"/>
      <c r="AT200" s="192" t="s">
        <v>183</v>
      </c>
      <c r="AU200" s="192" t="s">
        <v>84</v>
      </c>
      <c r="AV200" s="11" t="s">
        <v>84</v>
      </c>
      <c r="AW200" s="11" t="s">
        <v>39</v>
      </c>
      <c r="AX200" s="11" t="s">
        <v>75</v>
      </c>
      <c r="AY200" s="192" t="s">
        <v>171</v>
      </c>
    </row>
    <row r="201" spans="2:65" s="11" customFormat="1" ht="13.5">
      <c r="B201" s="191"/>
      <c r="D201" s="186" t="s">
        <v>183</v>
      </c>
      <c r="E201" s="192" t="s">
        <v>5</v>
      </c>
      <c r="F201" s="193" t="s">
        <v>546</v>
      </c>
      <c r="H201" s="194">
        <v>1.9339999999999999</v>
      </c>
      <c r="I201" s="195"/>
      <c r="L201" s="191"/>
      <c r="M201" s="196"/>
      <c r="N201" s="197"/>
      <c r="O201" s="197"/>
      <c r="P201" s="197"/>
      <c r="Q201" s="197"/>
      <c r="R201" s="197"/>
      <c r="S201" s="197"/>
      <c r="T201" s="198"/>
      <c r="AT201" s="192" t="s">
        <v>183</v>
      </c>
      <c r="AU201" s="192" t="s">
        <v>84</v>
      </c>
      <c r="AV201" s="11" t="s">
        <v>84</v>
      </c>
      <c r="AW201" s="11" t="s">
        <v>39</v>
      </c>
      <c r="AX201" s="11" t="s">
        <v>75</v>
      </c>
      <c r="AY201" s="192" t="s">
        <v>171</v>
      </c>
    </row>
    <row r="202" spans="2:65" s="11" customFormat="1" ht="13.5">
      <c r="B202" s="191"/>
      <c r="D202" s="186" t="s">
        <v>183</v>
      </c>
      <c r="E202" s="192" t="s">
        <v>5</v>
      </c>
      <c r="F202" s="193" t="s">
        <v>547</v>
      </c>
      <c r="H202" s="194">
        <v>5.5259999999999998</v>
      </c>
      <c r="I202" s="195"/>
      <c r="L202" s="191"/>
      <c r="M202" s="196"/>
      <c r="N202" s="197"/>
      <c r="O202" s="197"/>
      <c r="P202" s="197"/>
      <c r="Q202" s="197"/>
      <c r="R202" s="197"/>
      <c r="S202" s="197"/>
      <c r="T202" s="198"/>
      <c r="AT202" s="192" t="s">
        <v>183</v>
      </c>
      <c r="AU202" s="192" t="s">
        <v>84</v>
      </c>
      <c r="AV202" s="11" t="s">
        <v>84</v>
      </c>
      <c r="AW202" s="11" t="s">
        <v>39</v>
      </c>
      <c r="AX202" s="11" t="s">
        <v>75</v>
      </c>
      <c r="AY202" s="192" t="s">
        <v>171</v>
      </c>
    </row>
    <row r="203" spans="2:65" s="11" customFormat="1" ht="13.5">
      <c r="B203" s="191"/>
      <c r="D203" s="186" t="s">
        <v>183</v>
      </c>
      <c r="E203" s="192" t="s">
        <v>5</v>
      </c>
      <c r="F203" s="193" t="s">
        <v>548</v>
      </c>
      <c r="H203" s="194">
        <v>9.2940000000000005</v>
      </c>
      <c r="I203" s="195"/>
      <c r="L203" s="191"/>
      <c r="M203" s="196"/>
      <c r="N203" s="197"/>
      <c r="O203" s="197"/>
      <c r="P203" s="197"/>
      <c r="Q203" s="197"/>
      <c r="R203" s="197"/>
      <c r="S203" s="197"/>
      <c r="T203" s="198"/>
      <c r="AT203" s="192" t="s">
        <v>183</v>
      </c>
      <c r="AU203" s="192" t="s">
        <v>84</v>
      </c>
      <c r="AV203" s="11" t="s">
        <v>84</v>
      </c>
      <c r="AW203" s="11" t="s">
        <v>39</v>
      </c>
      <c r="AX203" s="11" t="s">
        <v>75</v>
      </c>
      <c r="AY203" s="192" t="s">
        <v>171</v>
      </c>
    </row>
    <row r="204" spans="2:65" s="11" customFormat="1" ht="13.5">
      <c r="B204" s="191"/>
      <c r="D204" s="186" t="s">
        <v>183</v>
      </c>
      <c r="E204" s="192" t="s">
        <v>5</v>
      </c>
      <c r="F204" s="193" t="s">
        <v>549</v>
      </c>
      <c r="H204" s="194">
        <v>4.2699999999999996</v>
      </c>
      <c r="I204" s="195"/>
      <c r="L204" s="191"/>
      <c r="M204" s="196"/>
      <c r="N204" s="197"/>
      <c r="O204" s="197"/>
      <c r="P204" s="197"/>
      <c r="Q204" s="197"/>
      <c r="R204" s="197"/>
      <c r="S204" s="197"/>
      <c r="T204" s="198"/>
      <c r="AT204" s="192" t="s">
        <v>183</v>
      </c>
      <c r="AU204" s="192" t="s">
        <v>84</v>
      </c>
      <c r="AV204" s="11" t="s">
        <v>84</v>
      </c>
      <c r="AW204" s="11" t="s">
        <v>39</v>
      </c>
      <c r="AX204" s="11" t="s">
        <v>75</v>
      </c>
      <c r="AY204" s="192" t="s">
        <v>171</v>
      </c>
    </row>
    <row r="205" spans="2:65" s="11" customFormat="1" ht="13.5">
      <c r="B205" s="191"/>
      <c r="D205" s="186" t="s">
        <v>183</v>
      </c>
      <c r="E205" s="192" t="s">
        <v>5</v>
      </c>
      <c r="F205" s="193" t="s">
        <v>550</v>
      </c>
      <c r="H205" s="194">
        <v>16.992000000000001</v>
      </c>
      <c r="I205" s="195"/>
      <c r="L205" s="191"/>
      <c r="M205" s="196"/>
      <c r="N205" s="197"/>
      <c r="O205" s="197"/>
      <c r="P205" s="197"/>
      <c r="Q205" s="197"/>
      <c r="R205" s="197"/>
      <c r="S205" s="197"/>
      <c r="T205" s="198"/>
      <c r="AT205" s="192" t="s">
        <v>183</v>
      </c>
      <c r="AU205" s="192" t="s">
        <v>84</v>
      </c>
      <c r="AV205" s="11" t="s">
        <v>84</v>
      </c>
      <c r="AW205" s="11" t="s">
        <v>39</v>
      </c>
      <c r="AX205" s="11" t="s">
        <v>75</v>
      </c>
      <c r="AY205" s="192" t="s">
        <v>171</v>
      </c>
    </row>
    <row r="206" spans="2:65" s="11" customFormat="1" ht="13.5">
      <c r="B206" s="191"/>
      <c r="D206" s="186" t="s">
        <v>183</v>
      </c>
      <c r="E206" s="192" t="s">
        <v>5</v>
      </c>
      <c r="F206" s="193" t="s">
        <v>551</v>
      </c>
      <c r="H206" s="194">
        <v>3.1360000000000001</v>
      </c>
      <c r="I206" s="195"/>
      <c r="L206" s="191"/>
      <c r="M206" s="196"/>
      <c r="N206" s="197"/>
      <c r="O206" s="197"/>
      <c r="P206" s="197"/>
      <c r="Q206" s="197"/>
      <c r="R206" s="197"/>
      <c r="S206" s="197"/>
      <c r="T206" s="198"/>
      <c r="AT206" s="192" t="s">
        <v>183</v>
      </c>
      <c r="AU206" s="192" t="s">
        <v>84</v>
      </c>
      <c r="AV206" s="11" t="s">
        <v>84</v>
      </c>
      <c r="AW206" s="11" t="s">
        <v>39</v>
      </c>
      <c r="AX206" s="11" t="s">
        <v>75</v>
      </c>
      <c r="AY206" s="192" t="s">
        <v>171</v>
      </c>
    </row>
    <row r="207" spans="2:65" s="11" customFormat="1" ht="13.5">
      <c r="B207" s="191"/>
      <c r="D207" s="186" t="s">
        <v>183</v>
      </c>
      <c r="E207" s="192" t="s">
        <v>5</v>
      </c>
      <c r="F207" s="193" t="s">
        <v>552</v>
      </c>
      <c r="H207" s="194">
        <v>3.52</v>
      </c>
      <c r="I207" s="195"/>
      <c r="L207" s="191"/>
      <c r="M207" s="196"/>
      <c r="N207" s="197"/>
      <c r="O207" s="197"/>
      <c r="P207" s="197"/>
      <c r="Q207" s="197"/>
      <c r="R207" s="197"/>
      <c r="S207" s="197"/>
      <c r="T207" s="198"/>
      <c r="AT207" s="192" t="s">
        <v>183</v>
      </c>
      <c r="AU207" s="192" t="s">
        <v>84</v>
      </c>
      <c r="AV207" s="11" t="s">
        <v>84</v>
      </c>
      <c r="AW207" s="11" t="s">
        <v>39</v>
      </c>
      <c r="AX207" s="11" t="s">
        <v>75</v>
      </c>
      <c r="AY207" s="192" t="s">
        <v>171</v>
      </c>
    </row>
    <row r="208" spans="2:65" s="13" customFormat="1" ht="13.5">
      <c r="B208" s="206"/>
      <c r="D208" s="186" t="s">
        <v>183</v>
      </c>
      <c r="E208" s="207" t="s">
        <v>5</v>
      </c>
      <c r="F208" s="208" t="s">
        <v>249</v>
      </c>
      <c r="H208" s="209">
        <v>126.965</v>
      </c>
      <c r="I208" s="210"/>
      <c r="L208" s="206"/>
      <c r="M208" s="227"/>
      <c r="N208" s="228"/>
      <c r="O208" s="228"/>
      <c r="P208" s="228"/>
      <c r="Q208" s="228"/>
      <c r="R208" s="228"/>
      <c r="S208" s="228"/>
      <c r="T208" s="229"/>
      <c r="AT208" s="207" t="s">
        <v>183</v>
      </c>
      <c r="AU208" s="207" t="s">
        <v>84</v>
      </c>
      <c r="AV208" s="13" t="s">
        <v>177</v>
      </c>
      <c r="AW208" s="13" t="s">
        <v>39</v>
      </c>
      <c r="AX208" s="13" t="s">
        <v>24</v>
      </c>
      <c r="AY208" s="207" t="s">
        <v>171</v>
      </c>
    </row>
    <row r="209" spans="2:12" s="1" customFormat="1" ht="6.95" customHeight="1">
      <c r="B209" s="56"/>
      <c r="C209" s="57"/>
      <c r="D209" s="57"/>
      <c r="E209" s="57"/>
      <c r="F209" s="57"/>
      <c r="G209" s="57"/>
      <c r="H209" s="57"/>
      <c r="I209" s="127"/>
      <c r="J209" s="57"/>
      <c r="K209" s="57"/>
      <c r="L209" s="41"/>
    </row>
  </sheetData>
  <autoFilter ref="C88:K208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127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1399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ROUND(J82,2)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ROUND(SUM(BE82:BE128), 2)</f>
        <v>0</v>
      </c>
      <c r="G30" s="42"/>
      <c r="H30" s="42"/>
      <c r="I30" s="119">
        <v>0.21</v>
      </c>
      <c r="J30" s="118">
        <f>ROUND(ROUND((SUM(BE82:BE128)),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ROUND(SUM(BF82:BF128), 2)</f>
        <v>0</v>
      </c>
      <c r="G31" s="42"/>
      <c r="H31" s="42"/>
      <c r="I31" s="119">
        <v>0.15</v>
      </c>
      <c r="J31" s="118">
        <f>ROUND(ROUND((SUM(BF82:BF128)),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ROUND(SUM(BG82:BG128),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ROUND(SUM(BH82:BH128),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ROUND(SUM(BI82:BI128),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16 - SO 307 Vyspravení propustku ( u kravína)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J82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J83</f>
        <v>0</v>
      </c>
      <c r="K57" s="141"/>
    </row>
    <row r="58" spans="2:47" s="8" customFormat="1" ht="19.899999999999999" customHeight="1">
      <c r="B58" s="142"/>
      <c r="C58" s="143"/>
      <c r="D58" s="144" t="s">
        <v>150</v>
      </c>
      <c r="E58" s="145"/>
      <c r="F58" s="145"/>
      <c r="G58" s="145"/>
      <c r="H58" s="145"/>
      <c r="I58" s="146"/>
      <c r="J58" s="147">
        <f>J84</f>
        <v>0</v>
      </c>
      <c r="K58" s="148"/>
    </row>
    <row r="59" spans="2:47" s="8" customFormat="1" ht="19.899999999999999" customHeight="1">
      <c r="B59" s="142"/>
      <c r="C59" s="143"/>
      <c r="D59" s="144" t="s">
        <v>152</v>
      </c>
      <c r="E59" s="145"/>
      <c r="F59" s="145"/>
      <c r="G59" s="145"/>
      <c r="H59" s="145"/>
      <c r="I59" s="146"/>
      <c r="J59" s="147">
        <f>J99</f>
        <v>0</v>
      </c>
      <c r="K59" s="148"/>
    </row>
    <row r="60" spans="2:47" s="8" customFormat="1" ht="19.899999999999999" customHeight="1">
      <c r="B60" s="142"/>
      <c r="C60" s="143"/>
      <c r="D60" s="144" t="s">
        <v>154</v>
      </c>
      <c r="E60" s="145"/>
      <c r="F60" s="145"/>
      <c r="G60" s="145"/>
      <c r="H60" s="145"/>
      <c r="I60" s="146"/>
      <c r="J60" s="147">
        <f>J114</f>
        <v>0</v>
      </c>
      <c r="K60" s="148"/>
    </row>
    <row r="61" spans="2:47" s="7" customFormat="1" ht="24.95" customHeight="1">
      <c r="B61" s="135"/>
      <c r="C61" s="136"/>
      <c r="D61" s="137" t="s">
        <v>446</v>
      </c>
      <c r="E61" s="138"/>
      <c r="F61" s="138"/>
      <c r="G61" s="138"/>
      <c r="H61" s="138"/>
      <c r="I61" s="139"/>
      <c r="J61" s="140">
        <f>J117</f>
        <v>0</v>
      </c>
      <c r="K61" s="141"/>
    </row>
    <row r="62" spans="2:47" s="8" customFormat="1" ht="19.899999999999999" customHeight="1">
      <c r="B62" s="142"/>
      <c r="C62" s="143"/>
      <c r="D62" s="144" t="s">
        <v>889</v>
      </c>
      <c r="E62" s="145"/>
      <c r="F62" s="145"/>
      <c r="G62" s="145"/>
      <c r="H62" s="145"/>
      <c r="I62" s="146"/>
      <c r="J62" s="147">
        <f>J118</f>
        <v>0</v>
      </c>
      <c r="K62" s="148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06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27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28"/>
      <c r="J68" s="60"/>
      <c r="K68" s="60"/>
      <c r="L68" s="41"/>
    </row>
    <row r="69" spans="2:12" s="1" customFormat="1" ht="36.950000000000003" customHeight="1">
      <c r="B69" s="41"/>
      <c r="C69" s="61" t="s">
        <v>155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16.5" customHeight="1">
      <c r="B72" s="41"/>
      <c r="E72" s="363" t="str">
        <f>E7</f>
        <v>Revitalizace Mlýnského náhonu Proskovice</v>
      </c>
      <c r="F72" s="364"/>
      <c r="G72" s="364"/>
      <c r="H72" s="364"/>
      <c r="L72" s="41"/>
    </row>
    <row r="73" spans="2:12" s="1" customFormat="1" ht="14.45" customHeight="1">
      <c r="B73" s="41"/>
      <c r="C73" s="63" t="s">
        <v>141</v>
      </c>
      <c r="L73" s="41"/>
    </row>
    <row r="74" spans="2:12" s="1" customFormat="1" ht="17.25" customHeight="1">
      <c r="B74" s="41"/>
      <c r="E74" s="339" t="str">
        <f>E9</f>
        <v>16 - SO 307 Vyspravení propustku ( u kravína)</v>
      </c>
      <c r="F74" s="365"/>
      <c r="G74" s="365"/>
      <c r="H74" s="365"/>
      <c r="L74" s="41"/>
    </row>
    <row r="75" spans="2:12" s="1" customFormat="1" ht="6.95" customHeight="1">
      <c r="B75" s="41"/>
      <c r="L75" s="41"/>
    </row>
    <row r="76" spans="2:12" s="1" customFormat="1" ht="18" customHeight="1">
      <c r="B76" s="41"/>
      <c r="C76" s="63" t="s">
        <v>25</v>
      </c>
      <c r="F76" s="149" t="str">
        <f>F12</f>
        <v xml:space="preserve"> </v>
      </c>
      <c r="I76" s="150" t="s">
        <v>27</v>
      </c>
      <c r="J76" s="67" t="str">
        <f>IF(J12="","",J12)</f>
        <v>12. 11. 2015</v>
      </c>
      <c r="L76" s="41"/>
    </row>
    <row r="77" spans="2:12" s="1" customFormat="1" ht="6.95" customHeight="1">
      <c r="B77" s="41"/>
      <c r="L77" s="41"/>
    </row>
    <row r="78" spans="2:12" s="1" customFormat="1">
      <c r="B78" s="41"/>
      <c r="C78" s="63" t="s">
        <v>31</v>
      </c>
      <c r="F78" s="149" t="str">
        <f>E15</f>
        <v>Statutární mšsto Ostrava, MO Proskovice</v>
      </c>
      <c r="I78" s="150" t="s">
        <v>37</v>
      </c>
      <c r="J78" s="149" t="str">
        <f>E21</f>
        <v>Sweco Hydroprojekt a.s., OZ Ostrava</v>
      </c>
      <c r="L78" s="41"/>
    </row>
    <row r="79" spans="2:12" s="1" customFormat="1" ht="14.45" customHeight="1">
      <c r="B79" s="41"/>
      <c r="C79" s="63" t="s">
        <v>35</v>
      </c>
      <c r="F79" s="149" t="str">
        <f>IF(E18="","",E18)</f>
        <v/>
      </c>
      <c r="L79" s="41"/>
    </row>
    <row r="80" spans="2:12" s="1" customFormat="1" ht="10.35" customHeight="1">
      <c r="B80" s="41"/>
      <c r="L80" s="41"/>
    </row>
    <row r="81" spans="2:65" s="9" customFormat="1" ht="29.25" customHeight="1">
      <c r="B81" s="151"/>
      <c r="C81" s="152" t="s">
        <v>156</v>
      </c>
      <c r="D81" s="153" t="s">
        <v>60</v>
      </c>
      <c r="E81" s="153" t="s">
        <v>56</v>
      </c>
      <c r="F81" s="153" t="s">
        <v>157</v>
      </c>
      <c r="G81" s="153" t="s">
        <v>158</v>
      </c>
      <c r="H81" s="153" t="s">
        <v>159</v>
      </c>
      <c r="I81" s="154" t="s">
        <v>160</v>
      </c>
      <c r="J81" s="153" t="s">
        <v>145</v>
      </c>
      <c r="K81" s="155" t="s">
        <v>161</v>
      </c>
      <c r="L81" s="151"/>
      <c r="M81" s="73" t="s">
        <v>162</v>
      </c>
      <c r="N81" s="74" t="s">
        <v>45</v>
      </c>
      <c r="O81" s="74" t="s">
        <v>163</v>
      </c>
      <c r="P81" s="74" t="s">
        <v>164</v>
      </c>
      <c r="Q81" s="74" t="s">
        <v>165</v>
      </c>
      <c r="R81" s="74" t="s">
        <v>166</v>
      </c>
      <c r="S81" s="74" t="s">
        <v>167</v>
      </c>
      <c r="T81" s="75" t="s">
        <v>168</v>
      </c>
    </row>
    <row r="82" spans="2:65" s="1" customFormat="1" ht="29.25" customHeight="1">
      <c r="B82" s="41"/>
      <c r="C82" s="77" t="s">
        <v>146</v>
      </c>
      <c r="J82" s="156">
        <f>BK82</f>
        <v>0</v>
      </c>
      <c r="L82" s="41"/>
      <c r="M82" s="76"/>
      <c r="N82" s="68"/>
      <c r="O82" s="68"/>
      <c r="P82" s="157">
        <f>P83+P117</f>
        <v>0</v>
      </c>
      <c r="Q82" s="68"/>
      <c r="R82" s="157">
        <f>R83+R117</f>
        <v>7.0402202299999992</v>
      </c>
      <c r="S82" s="68"/>
      <c r="T82" s="158">
        <f>T83+T117</f>
        <v>1.5760000000000001</v>
      </c>
      <c r="AT82" s="24" t="s">
        <v>74</v>
      </c>
      <c r="AU82" s="24" t="s">
        <v>147</v>
      </c>
      <c r="BK82" s="159">
        <f>BK83+BK117</f>
        <v>0</v>
      </c>
    </row>
    <row r="83" spans="2:65" s="10" customFormat="1" ht="37.35" customHeight="1">
      <c r="B83" s="160"/>
      <c r="D83" s="161" t="s">
        <v>74</v>
      </c>
      <c r="E83" s="162" t="s">
        <v>169</v>
      </c>
      <c r="F83" s="162" t="s">
        <v>170</v>
      </c>
      <c r="I83" s="163"/>
      <c r="J83" s="164">
        <f>BK83</f>
        <v>0</v>
      </c>
      <c r="L83" s="160"/>
      <c r="M83" s="165"/>
      <c r="N83" s="166"/>
      <c r="O83" s="166"/>
      <c r="P83" s="167">
        <f>P84+P99+P114</f>
        <v>0</v>
      </c>
      <c r="Q83" s="166"/>
      <c r="R83" s="167">
        <f>R84+R99+R114</f>
        <v>7.0402202299999992</v>
      </c>
      <c r="S83" s="166"/>
      <c r="T83" s="168">
        <f>T84+T99+T114</f>
        <v>1.4000000000000001</v>
      </c>
      <c r="AR83" s="161" t="s">
        <v>24</v>
      </c>
      <c r="AT83" s="169" t="s">
        <v>74</v>
      </c>
      <c r="AU83" s="169" t="s">
        <v>75</v>
      </c>
      <c r="AY83" s="161" t="s">
        <v>171</v>
      </c>
      <c r="BK83" s="170">
        <f>BK84+BK99+BK114</f>
        <v>0</v>
      </c>
    </row>
    <row r="84" spans="2:65" s="10" customFormat="1" ht="19.899999999999999" customHeight="1">
      <c r="B84" s="160"/>
      <c r="D84" s="161" t="s">
        <v>74</v>
      </c>
      <c r="E84" s="171" t="s">
        <v>191</v>
      </c>
      <c r="F84" s="171" t="s">
        <v>288</v>
      </c>
      <c r="I84" s="163"/>
      <c r="J84" s="172">
        <f>BK84</f>
        <v>0</v>
      </c>
      <c r="L84" s="160"/>
      <c r="M84" s="165"/>
      <c r="N84" s="166"/>
      <c r="O84" s="166"/>
      <c r="P84" s="167">
        <f>SUM(P85:P98)</f>
        <v>0</v>
      </c>
      <c r="Q84" s="166"/>
      <c r="R84" s="167">
        <f>SUM(R85:R98)</f>
        <v>4.9810202299999995</v>
      </c>
      <c r="S84" s="166"/>
      <c r="T84" s="168">
        <f>SUM(T85:T98)</f>
        <v>0</v>
      </c>
      <c r="AR84" s="161" t="s">
        <v>24</v>
      </c>
      <c r="AT84" s="169" t="s">
        <v>74</v>
      </c>
      <c r="AU84" s="169" t="s">
        <v>24</v>
      </c>
      <c r="AY84" s="161" t="s">
        <v>171</v>
      </c>
      <c r="BK84" s="170">
        <f>SUM(BK85:BK98)</f>
        <v>0</v>
      </c>
    </row>
    <row r="85" spans="2:65" s="1" customFormat="1" ht="25.5" customHeight="1">
      <c r="B85" s="173"/>
      <c r="C85" s="174" t="s">
        <v>24</v>
      </c>
      <c r="D85" s="174" t="s">
        <v>173</v>
      </c>
      <c r="E85" s="175" t="s">
        <v>1400</v>
      </c>
      <c r="F85" s="176" t="s">
        <v>1401</v>
      </c>
      <c r="G85" s="177" t="s">
        <v>194</v>
      </c>
      <c r="H85" s="178">
        <v>1.998</v>
      </c>
      <c r="I85" s="179"/>
      <c r="J85" s="180">
        <f>ROUND(I85*H85,2)</f>
        <v>0</v>
      </c>
      <c r="K85" s="176" t="s">
        <v>195</v>
      </c>
      <c r="L85" s="41"/>
      <c r="M85" s="181" t="s">
        <v>5</v>
      </c>
      <c r="N85" s="182" t="s">
        <v>46</v>
      </c>
      <c r="O85" s="42"/>
      <c r="P85" s="183">
        <f>O85*H85</f>
        <v>0</v>
      </c>
      <c r="Q85" s="183">
        <v>2.45506</v>
      </c>
      <c r="R85" s="183">
        <f>Q85*H85</f>
        <v>4.9052098800000001</v>
      </c>
      <c r="S85" s="183">
        <v>0</v>
      </c>
      <c r="T85" s="184">
        <f>S85*H85</f>
        <v>0</v>
      </c>
      <c r="AR85" s="24" t="s">
        <v>177</v>
      </c>
      <c r="AT85" s="24" t="s">
        <v>173</v>
      </c>
      <c r="AU85" s="24" t="s">
        <v>84</v>
      </c>
      <c r="AY85" s="24" t="s">
        <v>171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24" t="s">
        <v>24</v>
      </c>
      <c r="BK85" s="185">
        <f>ROUND(I85*H85,2)</f>
        <v>0</v>
      </c>
      <c r="BL85" s="24" t="s">
        <v>177</v>
      </c>
      <c r="BM85" s="24" t="s">
        <v>1402</v>
      </c>
    </row>
    <row r="86" spans="2:65" s="1" customFormat="1" ht="27">
      <c r="B86" s="41"/>
      <c r="D86" s="186" t="s">
        <v>179</v>
      </c>
      <c r="F86" s="187" t="s">
        <v>1403</v>
      </c>
      <c r="I86" s="188"/>
      <c r="L86" s="41"/>
      <c r="M86" s="189"/>
      <c r="N86" s="42"/>
      <c r="O86" s="42"/>
      <c r="P86" s="42"/>
      <c r="Q86" s="42"/>
      <c r="R86" s="42"/>
      <c r="S86" s="42"/>
      <c r="T86" s="70"/>
      <c r="AT86" s="24" t="s">
        <v>179</v>
      </c>
      <c r="AU86" s="24" t="s">
        <v>84</v>
      </c>
    </row>
    <row r="87" spans="2:65" s="1" customFormat="1" ht="27">
      <c r="B87" s="41"/>
      <c r="D87" s="186" t="s">
        <v>181</v>
      </c>
      <c r="F87" s="190" t="s">
        <v>1404</v>
      </c>
      <c r="I87" s="188"/>
      <c r="L87" s="41"/>
      <c r="M87" s="189"/>
      <c r="N87" s="42"/>
      <c r="O87" s="42"/>
      <c r="P87" s="42"/>
      <c r="Q87" s="42"/>
      <c r="R87" s="42"/>
      <c r="S87" s="42"/>
      <c r="T87" s="70"/>
      <c r="AT87" s="24" t="s">
        <v>181</v>
      </c>
      <c r="AU87" s="24" t="s">
        <v>84</v>
      </c>
    </row>
    <row r="88" spans="2:65" s="11" customFormat="1" ht="13.5">
      <c r="B88" s="191"/>
      <c r="D88" s="186" t="s">
        <v>183</v>
      </c>
      <c r="E88" s="192" t="s">
        <v>5</v>
      </c>
      <c r="F88" s="193" t="s">
        <v>1405</v>
      </c>
      <c r="H88" s="194">
        <v>1.998</v>
      </c>
      <c r="I88" s="195"/>
      <c r="L88" s="191"/>
      <c r="M88" s="196"/>
      <c r="N88" s="197"/>
      <c r="O88" s="197"/>
      <c r="P88" s="197"/>
      <c r="Q88" s="197"/>
      <c r="R88" s="197"/>
      <c r="S88" s="197"/>
      <c r="T88" s="198"/>
      <c r="AT88" s="192" t="s">
        <v>183</v>
      </c>
      <c r="AU88" s="192" t="s">
        <v>84</v>
      </c>
      <c r="AV88" s="11" t="s">
        <v>84</v>
      </c>
      <c r="AW88" s="11" t="s">
        <v>39</v>
      </c>
      <c r="AX88" s="11" t="s">
        <v>24</v>
      </c>
      <c r="AY88" s="192" t="s">
        <v>171</v>
      </c>
    </row>
    <row r="89" spans="2:65" s="1" customFormat="1" ht="16.5" customHeight="1">
      <c r="B89" s="173"/>
      <c r="C89" s="174" t="s">
        <v>84</v>
      </c>
      <c r="D89" s="174" t="s">
        <v>173</v>
      </c>
      <c r="E89" s="175" t="s">
        <v>1406</v>
      </c>
      <c r="F89" s="176" t="s">
        <v>1407</v>
      </c>
      <c r="G89" s="177" t="s">
        <v>259</v>
      </c>
      <c r="H89" s="178">
        <v>5.5E-2</v>
      </c>
      <c r="I89" s="179"/>
      <c r="J89" s="180">
        <f>ROUND(I89*H89,2)</f>
        <v>0</v>
      </c>
      <c r="K89" s="176" t="s">
        <v>195</v>
      </c>
      <c r="L89" s="41"/>
      <c r="M89" s="181" t="s">
        <v>5</v>
      </c>
      <c r="N89" s="182" t="s">
        <v>46</v>
      </c>
      <c r="O89" s="42"/>
      <c r="P89" s="183">
        <f>O89*H89</f>
        <v>0</v>
      </c>
      <c r="Q89" s="183">
        <v>1.0524199999999999</v>
      </c>
      <c r="R89" s="183">
        <f>Q89*H89</f>
        <v>5.7883099999999993E-2</v>
      </c>
      <c r="S89" s="183">
        <v>0</v>
      </c>
      <c r="T89" s="184">
        <f>S89*H89</f>
        <v>0</v>
      </c>
      <c r="AR89" s="24" t="s">
        <v>177</v>
      </c>
      <c r="AT89" s="24" t="s">
        <v>173</v>
      </c>
      <c r="AU89" s="24" t="s">
        <v>84</v>
      </c>
      <c r="AY89" s="24" t="s">
        <v>171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24" t="s">
        <v>24</v>
      </c>
      <c r="BK89" s="185">
        <f>ROUND(I89*H89,2)</f>
        <v>0</v>
      </c>
      <c r="BL89" s="24" t="s">
        <v>177</v>
      </c>
      <c r="BM89" s="24" t="s">
        <v>1408</v>
      </c>
    </row>
    <row r="90" spans="2:65" s="1" customFormat="1" ht="13.5">
      <c r="B90" s="41"/>
      <c r="D90" s="186" t="s">
        <v>179</v>
      </c>
      <c r="F90" s="187" t="s">
        <v>1409</v>
      </c>
      <c r="I90" s="188"/>
      <c r="L90" s="41"/>
      <c r="M90" s="189"/>
      <c r="N90" s="42"/>
      <c r="O90" s="42"/>
      <c r="P90" s="42"/>
      <c r="Q90" s="42"/>
      <c r="R90" s="42"/>
      <c r="S90" s="42"/>
      <c r="T90" s="70"/>
      <c r="AT90" s="24" t="s">
        <v>179</v>
      </c>
      <c r="AU90" s="24" t="s">
        <v>84</v>
      </c>
    </row>
    <row r="91" spans="2:65" s="1" customFormat="1" ht="27">
      <c r="B91" s="41"/>
      <c r="D91" s="186" t="s">
        <v>181</v>
      </c>
      <c r="F91" s="190" t="s">
        <v>1404</v>
      </c>
      <c r="I91" s="188"/>
      <c r="L91" s="41"/>
      <c r="M91" s="189"/>
      <c r="N91" s="42"/>
      <c r="O91" s="42"/>
      <c r="P91" s="42"/>
      <c r="Q91" s="42"/>
      <c r="R91" s="42"/>
      <c r="S91" s="42"/>
      <c r="T91" s="70"/>
      <c r="AT91" s="24" t="s">
        <v>181</v>
      </c>
      <c r="AU91" s="24" t="s">
        <v>84</v>
      </c>
    </row>
    <row r="92" spans="2:65" s="11" customFormat="1" ht="13.5">
      <c r="B92" s="191"/>
      <c r="D92" s="186" t="s">
        <v>183</v>
      </c>
      <c r="E92" s="192" t="s">
        <v>5</v>
      </c>
      <c r="F92" s="193" t="s">
        <v>1410</v>
      </c>
      <c r="H92" s="194">
        <v>5.5E-2</v>
      </c>
      <c r="I92" s="195"/>
      <c r="L92" s="191"/>
      <c r="M92" s="196"/>
      <c r="N92" s="197"/>
      <c r="O92" s="197"/>
      <c r="P92" s="197"/>
      <c r="Q92" s="197"/>
      <c r="R92" s="197"/>
      <c r="S92" s="197"/>
      <c r="T92" s="198"/>
      <c r="AT92" s="192" t="s">
        <v>183</v>
      </c>
      <c r="AU92" s="192" t="s">
        <v>84</v>
      </c>
      <c r="AV92" s="11" t="s">
        <v>84</v>
      </c>
      <c r="AW92" s="11" t="s">
        <v>39</v>
      </c>
      <c r="AX92" s="11" t="s">
        <v>24</v>
      </c>
      <c r="AY92" s="192" t="s">
        <v>171</v>
      </c>
    </row>
    <row r="93" spans="2:65" s="1" customFormat="1" ht="16.5" customHeight="1">
      <c r="B93" s="173"/>
      <c r="C93" s="174" t="s">
        <v>191</v>
      </c>
      <c r="D93" s="174" t="s">
        <v>173</v>
      </c>
      <c r="E93" s="175" t="s">
        <v>296</v>
      </c>
      <c r="F93" s="176" t="s">
        <v>1411</v>
      </c>
      <c r="G93" s="177" t="s">
        <v>176</v>
      </c>
      <c r="H93" s="178">
        <v>6.7649999999999997</v>
      </c>
      <c r="I93" s="179"/>
      <c r="J93" s="180">
        <f>ROUND(I93*H93,2)</f>
        <v>0</v>
      </c>
      <c r="K93" s="176" t="s">
        <v>195</v>
      </c>
      <c r="L93" s="41"/>
      <c r="M93" s="181" t="s">
        <v>5</v>
      </c>
      <c r="N93" s="182" t="s">
        <v>46</v>
      </c>
      <c r="O93" s="42"/>
      <c r="P93" s="183">
        <f>O93*H93</f>
        <v>0</v>
      </c>
      <c r="Q93" s="183">
        <v>2.65E-3</v>
      </c>
      <c r="R93" s="183">
        <f>Q93*H93</f>
        <v>1.7927249999999999E-2</v>
      </c>
      <c r="S93" s="183">
        <v>0</v>
      </c>
      <c r="T93" s="184">
        <f>S93*H93</f>
        <v>0</v>
      </c>
      <c r="AR93" s="24" t="s">
        <v>177</v>
      </c>
      <c r="AT93" s="24" t="s">
        <v>173</v>
      </c>
      <c r="AU93" s="24" t="s">
        <v>84</v>
      </c>
      <c r="AY93" s="24" t="s">
        <v>171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24" t="s">
        <v>24</v>
      </c>
      <c r="BK93" s="185">
        <f>ROUND(I93*H93,2)</f>
        <v>0</v>
      </c>
      <c r="BL93" s="24" t="s">
        <v>177</v>
      </c>
      <c r="BM93" s="24" t="s">
        <v>1412</v>
      </c>
    </row>
    <row r="94" spans="2:65" s="1" customFormat="1" ht="27">
      <c r="B94" s="41"/>
      <c r="D94" s="186" t="s">
        <v>179</v>
      </c>
      <c r="F94" s="187" t="s">
        <v>299</v>
      </c>
      <c r="I94" s="188"/>
      <c r="L94" s="41"/>
      <c r="M94" s="189"/>
      <c r="N94" s="42"/>
      <c r="O94" s="42"/>
      <c r="P94" s="42"/>
      <c r="Q94" s="42"/>
      <c r="R94" s="42"/>
      <c r="S94" s="42"/>
      <c r="T94" s="70"/>
      <c r="AT94" s="24" t="s">
        <v>179</v>
      </c>
      <c r="AU94" s="24" t="s">
        <v>84</v>
      </c>
    </row>
    <row r="95" spans="2:65" s="1" customFormat="1" ht="27">
      <c r="B95" s="41"/>
      <c r="D95" s="186" t="s">
        <v>181</v>
      </c>
      <c r="F95" s="190" t="s">
        <v>1404</v>
      </c>
      <c r="I95" s="188"/>
      <c r="L95" s="41"/>
      <c r="M95" s="189"/>
      <c r="N95" s="42"/>
      <c r="O95" s="42"/>
      <c r="P95" s="42"/>
      <c r="Q95" s="42"/>
      <c r="R95" s="42"/>
      <c r="S95" s="42"/>
      <c r="T95" s="70"/>
      <c r="AT95" s="24" t="s">
        <v>181</v>
      </c>
      <c r="AU95" s="24" t="s">
        <v>84</v>
      </c>
    </row>
    <row r="96" spans="2:65" s="11" customFormat="1" ht="13.5">
      <c r="B96" s="191"/>
      <c r="D96" s="186" t="s">
        <v>183</v>
      </c>
      <c r="E96" s="192" t="s">
        <v>5</v>
      </c>
      <c r="F96" s="193" t="s">
        <v>1413</v>
      </c>
      <c r="H96" s="194">
        <v>6.7649999999999997</v>
      </c>
      <c r="I96" s="195"/>
      <c r="L96" s="191"/>
      <c r="M96" s="196"/>
      <c r="N96" s="197"/>
      <c r="O96" s="197"/>
      <c r="P96" s="197"/>
      <c r="Q96" s="197"/>
      <c r="R96" s="197"/>
      <c r="S96" s="197"/>
      <c r="T96" s="198"/>
      <c r="AT96" s="192" t="s">
        <v>183</v>
      </c>
      <c r="AU96" s="192" t="s">
        <v>84</v>
      </c>
      <c r="AV96" s="11" t="s">
        <v>84</v>
      </c>
      <c r="AW96" s="11" t="s">
        <v>39</v>
      </c>
      <c r="AX96" s="11" t="s">
        <v>24</v>
      </c>
      <c r="AY96" s="192" t="s">
        <v>171</v>
      </c>
    </row>
    <row r="97" spans="2:65" s="1" customFormat="1" ht="16.5" customHeight="1">
      <c r="B97" s="173"/>
      <c r="C97" s="174" t="s">
        <v>177</v>
      </c>
      <c r="D97" s="174" t="s">
        <v>173</v>
      </c>
      <c r="E97" s="175" t="s">
        <v>304</v>
      </c>
      <c r="F97" s="176" t="s">
        <v>1414</v>
      </c>
      <c r="G97" s="177" t="s">
        <v>176</v>
      </c>
      <c r="H97" s="178">
        <v>6.7649999999999997</v>
      </c>
      <c r="I97" s="179"/>
      <c r="J97" s="180">
        <f>ROUND(I97*H97,2)</f>
        <v>0</v>
      </c>
      <c r="K97" s="176" t="s">
        <v>195</v>
      </c>
      <c r="L97" s="41"/>
      <c r="M97" s="181" t="s">
        <v>5</v>
      </c>
      <c r="N97" s="182" t="s">
        <v>46</v>
      </c>
      <c r="O97" s="42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24" t="s">
        <v>177</v>
      </c>
      <c r="AT97" s="24" t="s">
        <v>173</v>
      </c>
      <c r="AU97" s="24" t="s">
        <v>84</v>
      </c>
      <c r="AY97" s="24" t="s">
        <v>171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4" t="s">
        <v>24</v>
      </c>
      <c r="BK97" s="185">
        <f>ROUND(I97*H97,2)</f>
        <v>0</v>
      </c>
      <c r="BL97" s="24" t="s">
        <v>177</v>
      </c>
      <c r="BM97" s="24" t="s">
        <v>1415</v>
      </c>
    </row>
    <row r="98" spans="2:65" s="1" customFormat="1" ht="27">
      <c r="B98" s="41"/>
      <c r="D98" s="186" t="s">
        <v>179</v>
      </c>
      <c r="F98" s="187" t="s">
        <v>307</v>
      </c>
      <c r="I98" s="188"/>
      <c r="L98" s="41"/>
      <c r="M98" s="189"/>
      <c r="N98" s="42"/>
      <c r="O98" s="42"/>
      <c r="P98" s="42"/>
      <c r="Q98" s="42"/>
      <c r="R98" s="42"/>
      <c r="S98" s="42"/>
      <c r="T98" s="70"/>
      <c r="AT98" s="24" t="s">
        <v>179</v>
      </c>
      <c r="AU98" s="24" t="s">
        <v>84</v>
      </c>
    </row>
    <row r="99" spans="2:65" s="10" customFormat="1" ht="29.85" customHeight="1">
      <c r="B99" s="160"/>
      <c r="D99" s="161" t="s">
        <v>74</v>
      </c>
      <c r="E99" s="171" t="s">
        <v>227</v>
      </c>
      <c r="F99" s="171" t="s">
        <v>357</v>
      </c>
      <c r="I99" s="163"/>
      <c r="J99" s="172">
        <f>BK99</f>
        <v>0</v>
      </c>
      <c r="L99" s="160"/>
      <c r="M99" s="165"/>
      <c r="N99" s="166"/>
      <c r="O99" s="166"/>
      <c r="P99" s="167">
        <f>SUM(P100:P113)</f>
        <v>0</v>
      </c>
      <c r="Q99" s="166"/>
      <c r="R99" s="167">
        <f>SUM(R100:R113)</f>
        <v>2.0592000000000001</v>
      </c>
      <c r="S99" s="166"/>
      <c r="T99" s="168">
        <f>SUM(T100:T113)</f>
        <v>1.4000000000000001</v>
      </c>
      <c r="AR99" s="161" t="s">
        <v>24</v>
      </c>
      <c r="AT99" s="169" t="s">
        <v>74</v>
      </c>
      <c r="AU99" s="169" t="s">
        <v>24</v>
      </c>
      <c r="AY99" s="161" t="s">
        <v>171</v>
      </c>
      <c r="BK99" s="170">
        <f>SUM(BK100:BK113)</f>
        <v>0</v>
      </c>
    </row>
    <row r="100" spans="2:65" s="1" customFormat="1" ht="25.5" customHeight="1">
      <c r="B100" s="173"/>
      <c r="C100" s="174" t="s">
        <v>203</v>
      </c>
      <c r="D100" s="174" t="s">
        <v>173</v>
      </c>
      <c r="E100" s="175" t="s">
        <v>1205</v>
      </c>
      <c r="F100" s="176" t="s">
        <v>1206</v>
      </c>
      <c r="G100" s="177" t="s">
        <v>176</v>
      </c>
      <c r="H100" s="178">
        <v>20</v>
      </c>
      <c r="I100" s="179"/>
      <c r="J100" s="180">
        <f>ROUND(I100*H100,2)</f>
        <v>0</v>
      </c>
      <c r="K100" s="176" t="s">
        <v>195</v>
      </c>
      <c r="L100" s="41"/>
      <c r="M100" s="181" t="s">
        <v>5</v>
      </c>
      <c r="N100" s="182" t="s">
        <v>46</v>
      </c>
      <c r="O100" s="42"/>
      <c r="P100" s="183">
        <f>O100*H100</f>
        <v>0</v>
      </c>
      <c r="Q100" s="183">
        <v>0</v>
      </c>
      <c r="R100" s="183">
        <f>Q100*H100</f>
        <v>0</v>
      </c>
      <c r="S100" s="183">
        <v>7.0000000000000007E-2</v>
      </c>
      <c r="T100" s="184">
        <f>S100*H100</f>
        <v>1.4000000000000001</v>
      </c>
      <c r="AR100" s="24" t="s">
        <v>177</v>
      </c>
      <c r="AT100" s="24" t="s">
        <v>173</v>
      </c>
      <c r="AU100" s="24" t="s">
        <v>84</v>
      </c>
      <c r="AY100" s="24" t="s">
        <v>171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4" t="s">
        <v>24</v>
      </c>
      <c r="BK100" s="185">
        <f>ROUND(I100*H100,2)</f>
        <v>0</v>
      </c>
      <c r="BL100" s="24" t="s">
        <v>177</v>
      </c>
      <c r="BM100" s="24" t="s">
        <v>1416</v>
      </c>
    </row>
    <row r="101" spans="2:65" s="1" customFormat="1" ht="27">
      <c r="B101" s="41"/>
      <c r="D101" s="186" t="s">
        <v>179</v>
      </c>
      <c r="F101" s="187" t="s">
        <v>1208</v>
      </c>
      <c r="I101" s="188"/>
      <c r="L101" s="41"/>
      <c r="M101" s="189"/>
      <c r="N101" s="42"/>
      <c r="O101" s="42"/>
      <c r="P101" s="42"/>
      <c r="Q101" s="42"/>
      <c r="R101" s="42"/>
      <c r="S101" s="42"/>
      <c r="T101" s="70"/>
      <c r="AT101" s="24" t="s">
        <v>179</v>
      </c>
      <c r="AU101" s="24" t="s">
        <v>84</v>
      </c>
    </row>
    <row r="102" spans="2:65" s="1" customFormat="1" ht="27">
      <c r="B102" s="41"/>
      <c r="D102" s="186" t="s">
        <v>181</v>
      </c>
      <c r="F102" s="190" t="s">
        <v>1404</v>
      </c>
      <c r="I102" s="188"/>
      <c r="L102" s="41"/>
      <c r="M102" s="189"/>
      <c r="N102" s="42"/>
      <c r="O102" s="42"/>
      <c r="P102" s="42"/>
      <c r="Q102" s="42"/>
      <c r="R102" s="42"/>
      <c r="S102" s="42"/>
      <c r="T102" s="70"/>
      <c r="AT102" s="24" t="s">
        <v>181</v>
      </c>
      <c r="AU102" s="24" t="s">
        <v>84</v>
      </c>
    </row>
    <row r="103" spans="2:65" s="11" customFormat="1" ht="13.5">
      <c r="B103" s="191"/>
      <c r="D103" s="186" t="s">
        <v>183</v>
      </c>
      <c r="E103" s="192" t="s">
        <v>5</v>
      </c>
      <c r="F103" s="193" t="s">
        <v>1210</v>
      </c>
      <c r="H103" s="194">
        <v>20</v>
      </c>
      <c r="I103" s="195"/>
      <c r="L103" s="191"/>
      <c r="M103" s="196"/>
      <c r="N103" s="197"/>
      <c r="O103" s="197"/>
      <c r="P103" s="197"/>
      <c r="Q103" s="197"/>
      <c r="R103" s="197"/>
      <c r="S103" s="197"/>
      <c r="T103" s="198"/>
      <c r="AT103" s="192" t="s">
        <v>183</v>
      </c>
      <c r="AU103" s="192" t="s">
        <v>84</v>
      </c>
      <c r="AV103" s="11" t="s">
        <v>84</v>
      </c>
      <c r="AW103" s="11" t="s">
        <v>39</v>
      </c>
      <c r="AX103" s="11" t="s">
        <v>24</v>
      </c>
      <c r="AY103" s="192" t="s">
        <v>171</v>
      </c>
    </row>
    <row r="104" spans="2:65" s="1" customFormat="1" ht="16.5" customHeight="1">
      <c r="B104" s="173"/>
      <c r="C104" s="174" t="s">
        <v>210</v>
      </c>
      <c r="D104" s="174" t="s">
        <v>173</v>
      </c>
      <c r="E104" s="175" t="s">
        <v>1211</v>
      </c>
      <c r="F104" s="176" t="s">
        <v>1212</v>
      </c>
      <c r="G104" s="177" t="s">
        <v>176</v>
      </c>
      <c r="H104" s="178">
        <v>20</v>
      </c>
      <c r="I104" s="179"/>
      <c r="J104" s="180">
        <f>ROUND(I104*H104,2)</f>
        <v>0</v>
      </c>
      <c r="K104" s="176" t="s">
        <v>195</v>
      </c>
      <c r="L104" s="41"/>
      <c r="M104" s="181" t="s">
        <v>5</v>
      </c>
      <c r="N104" s="182" t="s">
        <v>46</v>
      </c>
      <c r="O104" s="42"/>
      <c r="P104" s="183">
        <f>O104*H104</f>
        <v>0</v>
      </c>
      <c r="Q104" s="183">
        <v>1.9429999999999999E-2</v>
      </c>
      <c r="R104" s="183">
        <f>Q104*H104</f>
        <v>0.3886</v>
      </c>
      <c r="S104" s="183">
        <v>0</v>
      </c>
      <c r="T104" s="184">
        <f>S104*H104</f>
        <v>0</v>
      </c>
      <c r="AR104" s="24" t="s">
        <v>177</v>
      </c>
      <c r="AT104" s="24" t="s">
        <v>173</v>
      </c>
      <c r="AU104" s="24" t="s">
        <v>84</v>
      </c>
      <c r="AY104" s="24" t="s">
        <v>171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4" t="s">
        <v>24</v>
      </c>
      <c r="BK104" s="185">
        <f>ROUND(I104*H104,2)</f>
        <v>0</v>
      </c>
      <c r="BL104" s="24" t="s">
        <v>177</v>
      </c>
      <c r="BM104" s="24" t="s">
        <v>1417</v>
      </c>
    </row>
    <row r="105" spans="2:65" s="1" customFormat="1" ht="13.5">
      <c r="B105" s="41"/>
      <c r="D105" s="186" t="s">
        <v>179</v>
      </c>
      <c r="F105" s="187" t="s">
        <v>1214</v>
      </c>
      <c r="I105" s="188"/>
      <c r="L105" s="41"/>
      <c r="M105" s="189"/>
      <c r="N105" s="42"/>
      <c r="O105" s="42"/>
      <c r="P105" s="42"/>
      <c r="Q105" s="42"/>
      <c r="R105" s="42"/>
      <c r="S105" s="42"/>
      <c r="T105" s="70"/>
      <c r="AT105" s="24" t="s">
        <v>179</v>
      </c>
      <c r="AU105" s="24" t="s">
        <v>84</v>
      </c>
    </row>
    <row r="106" spans="2:65" s="1" customFormat="1" ht="16.5" customHeight="1">
      <c r="B106" s="173"/>
      <c r="C106" s="174" t="s">
        <v>215</v>
      </c>
      <c r="D106" s="174" t="s">
        <v>173</v>
      </c>
      <c r="E106" s="175" t="s">
        <v>1215</v>
      </c>
      <c r="F106" s="176" t="s">
        <v>1216</v>
      </c>
      <c r="G106" s="177" t="s">
        <v>176</v>
      </c>
      <c r="H106" s="178">
        <v>20</v>
      </c>
      <c r="I106" s="179"/>
      <c r="J106" s="180">
        <f>ROUND(I106*H106,2)</f>
        <v>0</v>
      </c>
      <c r="K106" s="176" t="s">
        <v>195</v>
      </c>
      <c r="L106" s="41"/>
      <c r="M106" s="181" t="s">
        <v>5</v>
      </c>
      <c r="N106" s="182" t="s">
        <v>46</v>
      </c>
      <c r="O106" s="42"/>
      <c r="P106" s="183">
        <f>O106*H106</f>
        <v>0</v>
      </c>
      <c r="Q106" s="183">
        <v>7.9799999999999996E-2</v>
      </c>
      <c r="R106" s="183">
        <f>Q106*H106</f>
        <v>1.5959999999999999</v>
      </c>
      <c r="S106" s="183">
        <v>0</v>
      </c>
      <c r="T106" s="184">
        <f>S106*H106</f>
        <v>0</v>
      </c>
      <c r="AR106" s="24" t="s">
        <v>177</v>
      </c>
      <c r="AT106" s="24" t="s">
        <v>173</v>
      </c>
      <c r="AU106" s="24" t="s">
        <v>84</v>
      </c>
      <c r="AY106" s="24" t="s">
        <v>171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4" t="s">
        <v>24</v>
      </c>
      <c r="BK106" s="185">
        <f>ROUND(I106*H106,2)</f>
        <v>0</v>
      </c>
      <c r="BL106" s="24" t="s">
        <v>177</v>
      </c>
      <c r="BM106" s="24" t="s">
        <v>1418</v>
      </c>
    </row>
    <row r="107" spans="2:65" s="1" customFormat="1" ht="13.5">
      <c r="B107" s="41"/>
      <c r="D107" s="186" t="s">
        <v>179</v>
      </c>
      <c r="F107" s="187" t="s">
        <v>1218</v>
      </c>
      <c r="I107" s="188"/>
      <c r="L107" s="41"/>
      <c r="M107" s="189"/>
      <c r="N107" s="42"/>
      <c r="O107" s="42"/>
      <c r="P107" s="42"/>
      <c r="Q107" s="42"/>
      <c r="R107" s="42"/>
      <c r="S107" s="42"/>
      <c r="T107" s="70"/>
      <c r="AT107" s="24" t="s">
        <v>179</v>
      </c>
      <c r="AU107" s="24" t="s">
        <v>84</v>
      </c>
    </row>
    <row r="108" spans="2:65" s="1" customFormat="1" ht="25.5" customHeight="1">
      <c r="B108" s="173"/>
      <c r="C108" s="174" t="s">
        <v>221</v>
      </c>
      <c r="D108" s="174" t="s">
        <v>173</v>
      </c>
      <c r="E108" s="175" t="s">
        <v>1219</v>
      </c>
      <c r="F108" s="176" t="s">
        <v>1220</v>
      </c>
      <c r="G108" s="177" t="s">
        <v>176</v>
      </c>
      <c r="H108" s="178">
        <v>20</v>
      </c>
      <c r="I108" s="179"/>
      <c r="J108" s="180">
        <f>ROUND(I108*H108,2)</f>
        <v>0</v>
      </c>
      <c r="K108" s="176" t="s">
        <v>195</v>
      </c>
      <c r="L108" s="41"/>
      <c r="M108" s="181" t="s">
        <v>5</v>
      </c>
      <c r="N108" s="182" t="s">
        <v>46</v>
      </c>
      <c r="O108" s="42"/>
      <c r="P108" s="183">
        <f>O108*H108</f>
        <v>0</v>
      </c>
      <c r="Q108" s="183">
        <v>9.8999999999999999E-4</v>
      </c>
      <c r="R108" s="183">
        <f>Q108*H108</f>
        <v>1.9799999999999998E-2</v>
      </c>
      <c r="S108" s="183">
        <v>0</v>
      </c>
      <c r="T108" s="184">
        <f>S108*H108</f>
        <v>0</v>
      </c>
      <c r="AR108" s="24" t="s">
        <v>177</v>
      </c>
      <c r="AT108" s="24" t="s">
        <v>173</v>
      </c>
      <c r="AU108" s="24" t="s">
        <v>84</v>
      </c>
      <c r="AY108" s="24" t="s">
        <v>171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4" t="s">
        <v>24</v>
      </c>
      <c r="BK108" s="185">
        <f>ROUND(I108*H108,2)</f>
        <v>0</v>
      </c>
      <c r="BL108" s="24" t="s">
        <v>177</v>
      </c>
      <c r="BM108" s="24" t="s">
        <v>1419</v>
      </c>
    </row>
    <row r="109" spans="2:65" s="1" customFormat="1" ht="27">
      <c r="B109" s="41"/>
      <c r="D109" s="186" t="s">
        <v>179</v>
      </c>
      <c r="F109" s="187" t="s">
        <v>1222</v>
      </c>
      <c r="I109" s="188"/>
      <c r="L109" s="41"/>
      <c r="M109" s="189"/>
      <c r="N109" s="42"/>
      <c r="O109" s="42"/>
      <c r="P109" s="42"/>
      <c r="Q109" s="42"/>
      <c r="R109" s="42"/>
      <c r="S109" s="42"/>
      <c r="T109" s="70"/>
      <c r="AT109" s="24" t="s">
        <v>179</v>
      </c>
      <c r="AU109" s="24" t="s">
        <v>84</v>
      </c>
    </row>
    <row r="110" spans="2:65" s="1" customFormat="1" ht="16.5" customHeight="1">
      <c r="B110" s="173"/>
      <c r="C110" s="174" t="s">
        <v>227</v>
      </c>
      <c r="D110" s="174" t="s">
        <v>173</v>
      </c>
      <c r="E110" s="175" t="s">
        <v>1223</v>
      </c>
      <c r="F110" s="176" t="s">
        <v>1224</v>
      </c>
      <c r="G110" s="177" t="s">
        <v>176</v>
      </c>
      <c r="H110" s="178">
        <v>20</v>
      </c>
      <c r="I110" s="179"/>
      <c r="J110" s="180">
        <f>ROUND(I110*H110,2)</f>
        <v>0</v>
      </c>
      <c r="K110" s="176" t="s">
        <v>195</v>
      </c>
      <c r="L110" s="41"/>
      <c r="M110" s="181" t="s">
        <v>5</v>
      </c>
      <c r="N110" s="182" t="s">
        <v>46</v>
      </c>
      <c r="O110" s="42"/>
      <c r="P110" s="183">
        <f>O110*H110</f>
        <v>0</v>
      </c>
      <c r="Q110" s="183">
        <v>1.58E-3</v>
      </c>
      <c r="R110" s="183">
        <f>Q110*H110</f>
        <v>3.1600000000000003E-2</v>
      </c>
      <c r="S110" s="183">
        <v>0</v>
      </c>
      <c r="T110" s="184">
        <f>S110*H110</f>
        <v>0</v>
      </c>
      <c r="AR110" s="24" t="s">
        <v>177</v>
      </c>
      <c r="AT110" s="24" t="s">
        <v>173</v>
      </c>
      <c r="AU110" s="24" t="s">
        <v>84</v>
      </c>
      <c r="AY110" s="24" t="s">
        <v>171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4" t="s">
        <v>24</v>
      </c>
      <c r="BK110" s="185">
        <f>ROUND(I110*H110,2)</f>
        <v>0</v>
      </c>
      <c r="BL110" s="24" t="s">
        <v>177</v>
      </c>
      <c r="BM110" s="24" t="s">
        <v>1420</v>
      </c>
    </row>
    <row r="111" spans="2:65" s="1" customFormat="1" ht="13.5">
      <c r="B111" s="41"/>
      <c r="D111" s="186" t="s">
        <v>179</v>
      </c>
      <c r="F111" s="187" t="s">
        <v>1226</v>
      </c>
      <c r="I111" s="188"/>
      <c r="L111" s="41"/>
      <c r="M111" s="189"/>
      <c r="N111" s="42"/>
      <c r="O111" s="42"/>
      <c r="P111" s="42"/>
      <c r="Q111" s="42"/>
      <c r="R111" s="42"/>
      <c r="S111" s="42"/>
      <c r="T111" s="70"/>
      <c r="AT111" s="24" t="s">
        <v>179</v>
      </c>
      <c r="AU111" s="24" t="s">
        <v>84</v>
      </c>
    </row>
    <row r="112" spans="2:65" s="1" customFormat="1" ht="16.5" customHeight="1">
      <c r="B112" s="173"/>
      <c r="C112" s="174" t="s">
        <v>29</v>
      </c>
      <c r="D112" s="174" t="s">
        <v>173</v>
      </c>
      <c r="E112" s="175" t="s">
        <v>1227</v>
      </c>
      <c r="F112" s="176" t="s">
        <v>1228</v>
      </c>
      <c r="G112" s="177" t="s">
        <v>176</v>
      </c>
      <c r="H112" s="178">
        <v>20</v>
      </c>
      <c r="I112" s="179"/>
      <c r="J112" s="180">
        <f>ROUND(I112*H112,2)</f>
        <v>0</v>
      </c>
      <c r="K112" s="176" t="s">
        <v>5</v>
      </c>
      <c r="L112" s="41"/>
      <c r="M112" s="181" t="s">
        <v>5</v>
      </c>
      <c r="N112" s="182" t="s">
        <v>46</v>
      </c>
      <c r="O112" s="42"/>
      <c r="P112" s="183">
        <f>O112*H112</f>
        <v>0</v>
      </c>
      <c r="Q112" s="183">
        <v>1.16E-3</v>
      </c>
      <c r="R112" s="183">
        <f>Q112*H112</f>
        <v>2.3199999999999998E-2</v>
      </c>
      <c r="S112" s="183">
        <v>0</v>
      </c>
      <c r="T112" s="184">
        <f>S112*H112</f>
        <v>0</v>
      </c>
      <c r="AR112" s="24" t="s">
        <v>177</v>
      </c>
      <c r="AT112" s="24" t="s">
        <v>173</v>
      </c>
      <c r="AU112" s="24" t="s">
        <v>84</v>
      </c>
      <c r="AY112" s="24" t="s">
        <v>171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4" t="s">
        <v>24</v>
      </c>
      <c r="BK112" s="185">
        <f>ROUND(I112*H112,2)</f>
        <v>0</v>
      </c>
      <c r="BL112" s="24" t="s">
        <v>177</v>
      </c>
      <c r="BM112" s="24" t="s">
        <v>1421</v>
      </c>
    </row>
    <row r="113" spans="2:65" s="1" customFormat="1" ht="13.5">
      <c r="B113" s="41"/>
      <c r="D113" s="186" t="s">
        <v>179</v>
      </c>
      <c r="F113" s="187" t="s">
        <v>1230</v>
      </c>
      <c r="I113" s="188"/>
      <c r="L113" s="41"/>
      <c r="M113" s="189"/>
      <c r="N113" s="42"/>
      <c r="O113" s="42"/>
      <c r="P113" s="42"/>
      <c r="Q113" s="42"/>
      <c r="R113" s="42"/>
      <c r="S113" s="42"/>
      <c r="T113" s="70"/>
      <c r="AT113" s="24" t="s">
        <v>179</v>
      </c>
      <c r="AU113" s="24" t="s">
        <v>84</v>
      </c>
    </row>
    <row r="114" spans="2:65" s="10" customFormat="1" ht="29.85" customHeight="1">
      <c r="B114" s="160"/>
      <c r="D114" s="161" t="s">
        <v>74</v>
      </c>
      <c r="E114" s="171" t="s">
        <v>436</v>
      </c>
      <c r="F114" s="171" t="s">
        <v>437</v>
      </c>
      <c r="I114" s="163"/>
      <c r="J114" s="172">
        <f>BK114</f>
        <v>0</v>
      </c>
      <c r="L114" s="160"/>
      <c r="M114" s="165"/>
      <c r="N114" s="166"/>
      <c r="O114" s="166"/>
      <c r="P114" s="167">
        <f>SUM(P115:P116)</f>
        <v>0</v>
      </c>
      <c r="Q114" s="166"/>
      <c r="R114" s="167">
        <f>SUM(R115:R116)</f>
        <v>0</v>
      </c>
      <c r="S114" s="166"/>
      <c r="T114" s="168">
        <f>SUM(T115:T116)</f>
        <v>0</v>
      </c>
      <c r="AR114" s="161" t="s">
        <v>24</v>
      </c>
      <c r="AT114" s="169" t="s">
        <v>74</v>
      </c>
      <c r="AU114" s="169" t="s">
        <v>24</v>
      </c>
      <c r="AY114" s="161" t="s">
        <v>171</v>
      </c>
      <c r="BK114" s="170">
        <f>SUM(BK115:BK116)</f>
        <v>0</v>
      </c>
    </row>
    <row r="115" spans="2:65" s="1" customFormat="1" ht="16.5" customHeight="1">
      <c r="B115" s="173"/>
      <c r="C115" s="174" t="s">
        <v>111</v>
      </c>
      <c r="D115" s="174" t="s">
        <v>173</v>
      </c>
      <c r="E115" s="175" t="s">
        <v>1231</v>
      </c>
      <c r="F115" s="176" t="s">
        <v>1232</v>
      </c>
      <c r="G115" s="177" t="s">
        <v>259</v>
      </c>
      <c r="H115" s="178">
        <v>7.04</v>
      </c>
      <c r="I115" s="179"/>
      <c r="J115" s="180">
        <f>ROUND(I115*H115,2)</f>
        <v>0</v>
      </c>
      <c r="K115" s="176" t="s">
        <v>195</v>
      </c>
      <c r="L115" s="41"/>
      <c r="M115" s="181" t="s">
        <v>5</v>
      </c>
      <c r="N115" s="182" t="s">
        <v>46</v>
      </c>
      <c r="O115" s="42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AR115" s="24" t="s">
        <v>177</v>
      </c>
      <c r="AT115" s="24" t="s">
        <v>173</v>
      </c>
      <c r="AU115" s="24" t="s">
        <v>84</v>
      </c>
      <c r="AY115" s="24" t="s">
        <v>171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24" t="s">
        <v>24</v>
      </c>
      <c r="BK115" s="185">
        <f>ROUND(I115*H115,2)</f>
        <v>0</v>
      </c>
      <c r="BL115" s="24" t="s">
        <v>177</v>
      </c>
      <c r="BM115" s="24" t="s">
        <v>1422</v>
      </c>
    </row>
    <row r="116" spans="2:65" s="1" customFormat="1" ht="40.5">
      <c r="B116" s="41"/>
      <c r="D116" s="186" t="s">
        <v>179</v>
      </c>
      <c r="F116" s="187" t="s">
        <v>1234</v>
      </c>
      <c r="I116" s="188"/>
      <c r="L116" s="41"/>
      <c r="M116" s="189"/>
      <c r="N116" s="42"/>
      <c r="O116" s="42"/>
      <c r="P116" s="42"/>
      <c r="Q116" s="42"/>
      <c r="R116" s="42"/>
      <c r="S116" s="42"/>
      <c r="T116" s="70"/>
      <c r="AT116" s="24" t="s">
        <v>179</v>
      </c>
      <c r="AU116" s="24" t="s">
        <v>84</v>
      </c>
    </row>
    <row r="117" spans="2:65" s="10" customFormat="1" ht="37.35" customHeight="1">
      <c r="B117" s="160"/>
      <c r="D117" s="161" t="s">
        <v>74</v>
      </c>
      <c r="E117" s="162" t="s">
        <v>524</v>
      </c>
      <c r="F117" s="162" t="s">
        <v>525</v>
      </c>
      <c r="I117" s="163"/>
      <c r="J117" s="164">
        <f>BK117</f>
        <v>0</v>
      </c>
      <c r="L117" s="160"/>
      <c r="M117" s="165"/>
      <c r="N117" s="166"/>
      <c r="O117" s="166"/>
      <c r="P117" s="167">
        <f>P118</f>
        <v>0</v>
      </c>
      <c r="Q117" s="166"/>
      <c r="R117" s="167">
        <f>R118</f>
        <v>0</v>
      </c>
      <c r="S117" s="166"/>
      <c r="T117" s="168">
        <f>T118</f>
        <v>0.17599999999999999</v>
      </c>
      <c r="AR117" s="161" t="s">
        <v>84</v>
      </c>
      <c r="AT117" s="169" t="s">
        <v>74</v>
      </c>
      <c r="AU117" s="169" t="s">
        <v>75</v>
      </c>
      <c r="AY117" s="161" t="s">
        <v>171</v>
      </c>
      <c r="BK117" s="170">
        <f>BK118</f>
        <v>0</v>
      </c>
    </row>
    <row r="118" spans="2:65" s="10" customFormat="1" ht="19.899999999999999" customHeight="1">
      <c r="B118" s="160"/>
      <c r="D118" s="161" t="s">
        <v>74</v>
      </c>
      <c r="E118" s="171" t="s">
        <v>1023</v>
      </c>
      <c r="F118" s="171" t="s">
        <v>1024</v>
      </c>
      <c r="I118" s="163"/>
      <c r="J118" s="172">
        <f>BK118</f>
        <v>0</v>
      </c>
      <c r="L118" s="160"/>
      <c r="M118" s="165"/>
      <c r="N118" s="166"/>
      <c r="O118" s="166"/>
      <c r="P118" s="167">
        <f>SUM(P119:P128)</f>
        <v>0</v>
      </c>
      <c r="Q118" s="166"/>
      <c r="R118" s="167">
        <f>SUM(R119:R128)</f>
        <v>0</v>
      </c>
      <c r="S118" s="166"/>
      <c r="T118" s="168">
        <f>SUM(T119:T128)</f>
        <v>0.17599999999999999</v>
      </c>
      <c r="AR118" s="161" t="s">
        <v>84</v>
      </c>
      <c r="AT118" s="169" t="s">
        <v>74</v>
      </c>
      <c r="AU118" s="169" t="s">
        <v>24</v>
      </c>
      <c r="AY118" s="161" t="s">
        <v>171</v>
      </c>
      <c r="BK118" s="170">
        <f>SUM(BK119:BK128)</f>
        <v>0</v>
      </c>
    </row>
    <row r="119" spans="2:65" s="1" customFormat="1" ht="25.5" customHeight="1">
      <c r="B119" s="173"/>
      <c r="C119" s="174" t="s">
        <v>114</v>
      </c>
      <c r="D119" s="174" t="s">
        <v>173</v>
      </c>
      <c r="E119" s="175" t="s">
        <v>1025</v>
      </c>
      <c r="F119" s="176" t="s">
        <v>1026</v>
      </c>
      <c r="G119" s="177" t="s">
        <v>1027</v>
      </c>
      <c r="H119" s="178">
        <v>120</v>
      </c>
      <c r="I119" s="179"/>
      <c r="J119" s="180">
        <f>ROUND(I119*H119,2)</f>
        <v>0</v>
      </c>
      <c r="K119" s="176" t="s">
        <v>5</v>
      </c>
      <c r="L119" s="41"/>
      <c r="M119" s="181" t="s">
        <v>5</v>
      </c>
      <c r="N119" s="182" t="s">
        <v>46</v>
      </c>
      <c r="O119" s="42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AR119" s="24" t="s">
        <v>125</v>
      </c>
      <c r="AT119" s="24" t="s">
        <v>173</v>
      </c>
      <c r="AU119" s="24" t="s">
        <v>84</v>
      </c>
      <c r="AY119" s="24" t="s">
        <v>171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24" t="s">
        <v>24</v>
      </c>
      <c r="BK119" s="185">
        <f>ROUND(I119*H119,2)</f>
        <v>0</v>
      </c>
      <c r="BL119" s="24" t="s">
        <v>125</v>
      </c>
      <c r="BM119" s="24" t="s">
        <v>1423</v>
      </c>
    </row>
    <row r="120" spans="2:65" s="1" customFormat="1" ht="148.5">
      <c r="B120" s="41"/>
      <c r="D120" s="186" t="s">
        <v>179</v>
      </c>
      <c r="F120" s="187" t="s">
        <v>1236</v>
      </c>
      <c r="I120" s="188"/>
      <c r="L120" s="41"/>
      <c r="M120" s="189"/>
      <c r="N120" s="42"/>
      <c r="O120" s="42"/>
      <c r="P120" s="42"/>
      <c r="Q120" s="42"/>
      <c r="R120" s="42"/>
      <c r="S120" s="42"/>
      <c r="T120" s="70"/>
      <c r="AT120" s="24" t="s">
        <v>179</v>
      </c>
      <c r="AU120" s="24" t="s">
        <v>84</v>
      </c>
    </row>
    <row r="121" spans="2:65" s="1" customFormat="1" ht="27">
      <c r="B121" s="41"/>
      <c r="D121" s="186" t="s">
        <v>181</v>
      </c>
      <c r="F121" s="190" t="s">
        <v>1404</v>
      </c>
      <c r="I121" s="188"/>
      <c r="L121" s="41"/>
      <c r="M121" s="189"/>
      <c r="N121" s="42"/>
      <c r="O121" s="42"/>
      <c r="P121" s="42"/>
      <c r="Q121" s="42"/>
      <c r="R121" s="42"/>
      <c r="S121" s="42"/>
      <c r="T121" s="70"/>
      <c r="AT121" s="24" t="s">
        <v>181</v>
      </c>
      <c r="AU121" s="24" t="s">
        <v>84</v>
      </c>
    </row>
    <row r="122" spans="2:65" s="11" customFormat="1" ht="13.5">
      <c r="B122" s="191"/>
      <c r="D122" s="186" t="s">
        <v>183</v>
      </c>
      <c r="E122" s="192" t="s">
        <v>5</v>
      </c>
      <c r="F122" s="193" t="s">
        <v>1237</v>
      </c>
      <c r="H122" s="194">
        <v>120</v>
      </c>
      <c r="I122" s="195"/>
      <c r="L122" s="191"/>
      <c r="M122" s="196"/>
      <c r="N122" s="197"/>
      <c r="O122" s="197"/>
      <c r="P122" s="197"/>
      <c r="Q122" s="197"/>
      <c r="R122" s="197"/>
      <c r="S122" s="197"/>
      <c r="T122" s="198"/>
      <c r="AT122" s="192" t="s">
        <v>183</v>
      </c>
      <c r="AU122" s="192" t="s">
        <v>84</v>
      </c>
      <c r="AV122" s="11" t="s">
        <v>84</v>
      </c>
      <c r="AW122" s="11" t="s">
        <v>39</v>
      </c>
      <c r="AX122" s="11" t="s">
        <v>24</v>
      </c>
      <c r="AY122" s="192" t="s">
        <v>171</v>
      </c>
    </row>
    <row r="123" spans="2:65" s="1" customFormat="1" ht="25.5" customHeight="1">
      <c r="B123" s="173"/>
      <c r="C123" s="174" t="s">
        <v>117</v>
      </c>
      <c r="D123" s="174" t="s">
        <v>173</v>
      </c>
      <c r="E123" s="175" t="s">
        <v>1238</v>
      </c>
      <c r="F123" s="176" t="s">
        <v>1239</v>
      </c>
      <c r="G123" s="177" t="s">
        <v>396</v>
      </c>
      <c r="H123" s="178">
        <v>11</v>
      </c>
      <c r="I123" s="179"/>
      <c r="J123" s="180">
        <f>ROUND(I123*H123,2)</f>
        <v>0</v>
      </c>
      <c r="K123" s="176" t="s">
        <v>195</v>
      </c>
      <c r="L123" s="41"/>
      <c r="M123" s="181" t="s">
        <v>5</v>
      </c>
      <c r="N123" s="182" t="s">
        <v>46</v>
      </c>
      <c r="O123" s="42"/>
      <c r="P123" s="183">
        <f>O123*H123</f>
        <v>0</v>
      </c>
      <c r="Q123" s="183">
        <v>0</v>
      </c>
      <c r="R123" s="183">
        <f>Q123*H123</f>
        <v>0</v>
      </c>
      <c r="S123" s="183">
        <v>1.6E-2</v>
      </c>
      <c r="T123" s="184">
        <f>S123*H123</f>
        <v>0.17599999999999999</v>
      </c>
      <c r="AR123" s="24" t="s">
        <v>125</v>
      </c>
      <c r="AT123" s="24" t="s">
        <v>173</v>
      </c>
      <c r="AU123" s="24" t="s">
        <v>84</v>
      </c>
      <c r="AY123" s="24" t="s">
        <v>171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4" t="s">
        <v>24</v>
      </c>
      <c r="BK123" s="185">
        <f>ROUND(I123*H123,2)</f>
        <v>0</v>
      </c>
      <c r="BL123" s="24" t="s">
        <v>125</v>
      </c>
      <c r="BM123" s="24" t="s">
        <v>1424</v>
      </c>
    </row>
    <row r="124" spans="2:65" s="1" customFormat="1" ht="13.5">
      <c r="B124" s="41"/>
      <c r="D124" s="186" t="s">
        <v>179</v>
      </c>
      <c r="F124" s="187" t="s">
        <v>1241</v>
      </c>
      <c r="I124" s="188"/>
      <c r="L124" s="41"/>
      <c r="M124" s="189"/>
      <c r="N124" s="42"/>
      <c r="O124" s="42"/>
      <c r="P124" s="42"/>
      <c r="Q124" s="42"/>
      <c r="R124" s="42"/>
      <c r="S124" s="42"/>
      <c r="T124" s="70"/>
      <c r="AT124" s="24" t="s">
        <v>179</v>
      </c>
      <c r="AU124" s="24" t="s">
        <v>84</v>
      </c>
    </row>
    <row r="125" spans="2:65" s="1" customFormat="1" ht="27">
      <c r="B125" s="41"/>
      <c r="D125" s="186" t="s">
        <v>181</v>
      </c>
      <c r="F125" s="190" t="s">
        <v>1404</v>
      </c>
      <c r="I125" s="188"/>
      <c r="L125" s="41"/>
      <c r="M125" s="189"/>
      <c r="N125" s="42"/>
      <c r="O125" s="42"/>
      <c r="P125" s="42"/>
      <c r="Q125" s="42"/>
      <c r="R125" s="42"/>
      <c r="S125" s="42"/>
      <c r="T125" s="70"/>
      <c r="AT125" s="24" t="s">
        <v>181</v>
      </c>
      <c r="AU125" s="24" t="s">
        <v>84</v>
      </c>
    </row>
    <row r="126" spans="2:65" s="11" customFormat="1" ht="13.5">
      <c r="B126" s="191"/>
      <c r="D126" s="186" t="s">
        <v>183</v>
      </c>
      <c r="E126" s="192" t="s">
        <v>5</v>
      </c>
      <c r="F126" s="193" t="s">
        <v>1425</v>
      </c>
      <c r="H126" s="194">
        <v>11</v>
      </c>
      <c r="I126" s="195"/>
      <c r="L126" s="191"/>
      <c r="M126" s="196"/>
      <c r="N126" s="197"/>
      <c r="O126" s="197"/>
      <c r="P126" s="197"/>
      <c r="Q126" s="197"/>
      <c r="R126" s="197"/>
      <c r="S126" s="197"/>
      <c r="T126" s="198"/>
      <c r="AT126" s="192" t="s">
        <v>183</v>
      </c>
      <c r="AU126" s="192" t="s">
        <v>84</v>
      </c>
      <c r="AV126" s="11" t="s">
        <v>84</v>
      </c>
      <c r="AW126" s="11" t="s">
        <v>39</v>
      </c>
      <c r="AX126" s="11" t="s">
        <v>24</v>
      </c>
      <c r="AY126" s="192" t="s">
        <v>171</v>
      </c>
    </row>
    <row r="127" spans="2:65" s="1" customFormat="1" ht="16.5" customHeight="1">
      <c r="B127" s="173"/>
      <c r="C127" s="174" t="s">
        <v>120</v>
      </c>
      <c r="D127" s="174" t="s">
        <v>173</v>
      </c>
      <c r="E127" s="175" t="s">
        <v>1031</v>
      </c>
      <c r="F127" s="176" t="s">
        <v>1032</v>
      </c>
      <c r="G127" s="177" t="s">
        <v>1033</v>
      </c>
      <c r="H127" s="241"/>
      <c r="I127" s="179"/>
      <c r="J127" s="180">
        <f>ROUND(I127*H127,2)</f>
        <v>0</v>
      </c>
      <c r="K127" s="176" t="s">
        <v>195</v>
      </c>
      <c r="L127" s="41"/>
      <c r="M127" s="181" t="s">
        <v>5</v>
      </c>
      <c r="N127" s="182" t="s">
        <v>46</v>
      </c>
      <c r="O127" s="42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AR127" s="24" t="s">
        <v>125</v>
      </c>
      <c r="AT127" s="24" t="s">
        <v>173</v>
      </c>
      <c r="AU127" s="24" t="s">
        <v>84</v>
      </c>
      <c r="AY127" s="24" t="s">
        <v>171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4" t="s">
        <v>24</v>
      </c>
      <c r="BK127" s="185">
        <f>ROUND(I127*H127,2)</f>
        <v>0</v>
      </c>
      <c r="BL127" s="24" t="s">
        <v>125</v>
      </c>
      <c r="BM127" s="24" t="s">
        <v>1426</v>
      </c>
    </row>
    <row r="128" spans="2:65" s="1" customFormat="1" ht="27">
      <c r="B128" s="41"/>
      <c r="D128" s="186" t="s">
        <v>179</v>
      </c>
      <c r="F128" s="187" t="s">
        <v>1035</v>
      </c>
      <c r="I128" s="188"/>
      <c r="L128" s="41"/>
      <c r="M128" s="224"/>
      <c r="N128" s="225"/>
      <c r="O128" s="225"/>
      <c r="P128" s="225"/>
      <c r="Q128" s="225"/>
      <c r="R128" s="225"/>
      <c r="S128" s="225"/>
      <c r="T128" s="226"/>
      <c r="AT128" s="24" t="s">
        <v>179</v>
      </c>
      <c r="AU128" s="24" t="s">
        <v>84</v>
      </c>
    </row>
    <row r="129" spans="2:12" s="1" customFormat="1" ht="6.95" customHeight="1">
      <c r="B129" s="56"/>
      <c r="C129" s="57"/>
      <c r="D129" s="57"/>
      <c r="E129" s="57"/>
      <c r="F129" s="57"/>
      <c r="G129" s="57"/>
      <c r="H129" s="57"/>
      <c r="I129" s="127"/>
      <c r="J129" s="57"/>
      <c r="K129" s="57"/>
      <c r="L129" s="41"/>
    </row>
  </sheetData>
  <autoFilter ref="C81:K128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130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1427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ROUND(J80,2)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ROUND(SUM(BE80:BE121), 2)</f>
        <v>0</v>
      </c>
      <c r="G30" s="42"/>
      <c r="H30" s="42"/>
      <c r="I30" s="119">
        <v>0.21</v>
      </c>
      <c r="J30" s="118">
        <f>ROUND(ROUND((SUM(BE80:BE121)),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ROUND(SUM(BF80:BF121), 2)</f>
        <v>0</v>
      </c>
      <c r="G31" s="42"/>
      <c r="H31" s="42"/>
      <c r="I31" s="119">
        <v>0.15</v>
      </c>
      <c r="J31" s="118">
        <f>ROUND(ROUND((SUM(BF80:BF121)),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ROUND(SUM(BG80:BG121),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ROUND(SUM(BH80:BH121),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ROUND(SUM(BI80:BI121),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17 - SO 308 Odtěžení sedimentů km 0,492 - 0,627 a 0,940 - 1,230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J80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J81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J82</f>
        <v>0</v>
      </c>
      <c r="K58" s="148"/>
    </row>
    <row r="59" spans="2:47" s="8" customFormat="1" ht="19.899999999999999" customHeight="1">
      <c r="B59" s="142"/>
      <c r="C59" s="143"/>
      <c r="D59" s="144" t="s">
        <v>152</v>
      </c>
      <c r="E59" s="145"/>
      <c r="F59" s="145"/>
      <c r="G59" s="145"/>
      <c r="H59" s="145"/>
      <c r="I59" s="146"/>
      <c r="J59" s="147">
        <f>J109</f>
        <v>0</v>
      </c>
      <c r="K59" s="148"/>
    </row>
    <row r="60" spans="2:47" s="8" customFormat="1" ht="19.899999999999999" customHeight="1">
      <c r="B60" s="142"/>
      <c r="C60" s="143"/>
      <c r="D60" s="144" t="s">
        <v>154</v>
      </c>
      <c r="E60" s="145"/>
      <c r="F60" s="145"/>
      <c r="G60" s="145"/>
      <c r="H60" s="145"/>
      <c r="I60" s="146"/>
      <c r="J60" s="147">
        <f>J119</f>
        <v>0</v>
      </c>
      <c r="K60" s="148"/>
    </row>
    <row r="61" spans="2:47" s="1" customFormat="1" ht="21.75" customHeight="1">
      <c r="B61" s="41"/>
      <c r="C61" s="42"/>
      <c r="D61" s="42"/>
      <c r="E61" s="42"/>
      <c r="F61" s="42"/>
      <c r="G61" s="42"/>
      <c r="H61" s="42"/>
      <c r="I61" s="106"/>
      <c r="J61" s="42"/>
      <c r="K61" s="45"/>
    </row>
    <row r="62" spans="2:47" s="1" customFormat="1" ht="6.95" customHeight="1">
      <c r="B62" s="56"/>
      <c r="C62" s="57"/>
      <c r="D62" s="57"/>
      <c r="E62" s="57"/>
      <c r="F62" s="57"/>
      <c r="G62" s="57"/>
      <c r="H62" s="57"/>
      <c r="I62" s="127"/>
      <c r="J62" s="57"/>
      <c r="K62" s="58"/>
    </row>
    <row r="66" spans="2:63" s="1" customFormat="1" ht="6.95" customHeight="1">
      <c r="B66" s="59"/>
      <c r="C66" s="60"/>
      <c r="D66" s="60"/>
      <c r="E66" s="60"/>
      <c r="F66" s="60"/>
      <c r="G66" s="60"/>
      <c r="H66" s="60"/>
      <c r="I66" s="128"/>
      <c r="J66" s="60"/>
      <c r="K66" s="60"/>
      <c r="L66" s="41"/>
    </row>
    <row r="67" spans="2:63" s="1" customFormat="1" ht="36.950000000000003" customHeight="1">
      <c r="B67" s="41"/>
      <c r="C67" s="61" t="s">
        <v>155</v>
      </c>
      <c r="L67" s="41"/>
    </row>
    <row r="68" spans="2:63" s="1" customFormat="1" ht="6.95" customHeight="1">
      <c r="B68" s="41"/>
      <c r="L68" s="41"/>
    </row>
    <row r="69" spans="2:63" s="1" customFormat="1" ht="14.45" customHeight="1">
      <c r="B69" s="41"/>
      <c r="C69" s="63" t="s">
        <v>19</v>
      </c>
      <c r="L69" s="41"/>
    </row>
    <row r="70" spans="2:63" s="1" customFormat="1" ht="16.5" customHeight="1">
      <c r="B70" s="41"/>
      <c r="E70" s="363" t="str">
        <f>E7</f>
        <v>Revitalizace Mlýnského náhonu Proskovice</v>
      </c>
      <c r="F70" s="364"/>
      <c r="G70" s="364"/>
      <c r="H70" s="364"/>
      <c r="L70" s="41"/>
    </row>
    <row r="71" spans="2:63" s="1" customFormat="1" ht="14.45" customHeight="1">
      <c r="B71" s="41"/>
      <c r="C71" s="63" t="s">
        <v>141</v>
      </c>
      <c r="L71" s="41"/>
    </row>
    <row r="72" spans="2:63" s="1" customFormat="1" ht="17.25" customHeight="1">
      <c r="B72" s="41"/>
      <c r="E72" s="339" t="str">
        <f>E9</f>
        <v>17 - SO 308 Odtěžení sedimentů km 0,492 - 0,627 a 0,940 - 1,230</v>
      </c>
      <c r="F72" s="365"/>
      <c r="G72" s="365"/>
      <c r="H72" s="365"/>
      <c r="L72" s="41"/>
    </row>
    <row r="73" spans="2:63" s="1" customFormat="1" ht="6.95" customHeight="1">
      <c r="B73" s="41"/>
      <c r="L73" s="41"/>
    </row>
    <row r="74" spans="2:63" s="1" customFormat="1" ht="18" customHeight="1">
      <c r="B74" s="41"/>
      <c r="C74" s="63" t="s">
        <v>25</v>
      </c>
      <c r="F74" s="149" t="str">
        <f>F12</f>
        <v xml:space="preserve"> </v>
      </c>
      <c r="I74" s="150" t="s">
        <v>27</v>
      </c>
      <c r="J74" s="67" t="str">
        <f>IF(J12="","",J12)</f>
        <v>12. 11. 2015</v>
      </c>
      <c r="L74" s="41"/>
    </row>
    <row r="75" spans="2:63" s="1" customFormat="1" ht="6.95" customHeight="1">
      <c r="B75" s="41"/>
      <c r="L75" s="41"/>
    </row>
    <row r="76" spans="2:63" s="1" customFormat="1">
      <c r="B76" s="41"/>
      <c r="C76" s="63" t="s">
        <v>31</v>
      </c>
      <c r="F76" s="149" t="str">
        <f>E15</f>
        <v>Statutární mšsto Ostrava, MO Proskovice</v>
      </c>
      <c r="I76" s="150" t="s">
        <v>37</v>
      </c>
      <c r="J76" s="149" t="str">
        <f>E21</f>
        <v>Sweco Hydroprojekt a.s., OZ Ostrava</v>
      </c>
      <c r="L76" s="41"/>
    </row>
    <row r="77" spans="2:63" s="1" customFormat="1" ht="14.45" customHeight="1">
      <c r="B77" s="41"/>
      <c r="C77" s="63" t="s">
        <v>35</v>
      </c>
      <c r="F77" s="149" t="str">
        <f>IF(E18="","",E18)</f>
        <v/>
      </c>
      <c r="L77" s="41"/>
    </row>
    <row r="78" spans="2:63" s="1" customFormat="1" ht="10.35" customHeight="1">
      <c r="B78" s="41"/>
      <c r="L78" s="41"/>
    </row>
    <row r="79" spans="2:63" s="9" customFormat="1" ht="29.25" customHeight="1">
      <c r="B79" s="151"/>
      <c r="C79" s="152" t="s">
        <v>156</v>
      </c>
      <c r="D79" s="153" t="s">
        <v>60</v>
      </c>
      <c r="E79" s="153" t="s">
        <v>56</v>
      </c>
      <c r="F79" s="153" t="s">
        <v>157</v>
      </c>
      <c r="G79" s="153" t="s">
        <v>158</v>
      </c>
      <c r="H79" s="153" t="s">
        <v>159</v>
      </c>
      <c r="I79" s="154" t="s">
        <v>160</v>
      </c>
      <c r="J79" s="153" t="s">
        <v>145</v>
      </c>
      <c r="K79" s="155" t="s">
        <v>161</v>
      </c>
      <c r="L79" s="151"/>
      <c r="M79" s="73" t="s">
        <v>162</v>
      </c>
      <c r="N79" s="74" t="s">
        <v>45</v>
      </c>
      <c r="O79" s="74" t="s">
        <v>163</v>
      </c>
      <c r="P79" s="74" t="s">
        <v>164</v>
      </c>
      <c r="Q79" s="74" t="s">
        <v>165</v>
      </c>
      <c r="R79" s="74" t="s">
        <v>166</v>
      </c>
      <c r="S79" s="74" t="s">
        <v>167</v>
      </c>
      <c r="T79" s="75" t="s">
        <v>168</v>
      </c>
    </row>
    <row r="80" spans="2:63" s="1" customFormat="1" ht="29.25" customHeight="1">
      <c r="B80" s="41"/>
      <c r="C80" s="77" t="s">
        <v>146</v>
      </c>
      <c r="J80" s="156">
        <f>BK80</f>
        <v>0</v>
      </c>
      <c r="L80" s="41"/>
      <c r="M80" s="76"/>
      <c r="N80" s="68"/>
      <c r="O80" s="68"/>
      <c r="P80" s="157">
        <f>P81</f>
        <v>0</v>
      </c>
      <c r="Q80" s="68"/>
      <c r="R80" s="157">
        <f>R81</f>
        <v>9.4E-2</v>
      </c>
      <c r="S80" s="68"/>
      <c r="T80" s="158">
        <f>T81</f>
        <v>0</v>
      </c>
      <c r="AT80" s="24" t="s">
        <v>74</v>
      </c>
      <c r="AU80" s="24" t="s">
        <v>147</v>
      </c>
      <c r="BK80" s="159">
        <f>BK81</f>
        <v>0</v>
      </c>
    </row>
    <row r="81" spans="2:65" s="10" customFormat="1" ht="37.35" customHeight="1">
      <c r="B81" s="160"/>
      <c r="D81" s="161" t="s">
        <v>74</v>
      </c>
      <c r="E81" s="162" t="s">
        <v>169</v>
      </c>
      <c r="F81" s="162" t="s">
        <v>170</v>
      </c>
      <c r="I81" s="163"/>
      <c r="J81" s="164">
        <f>BK81</f>
        <v>0</v>
      </c>
      <c r="L81" s="160"/>
      <c r="M81" s="165"/>
      <c r="N81" s="166"/>
      <c r="O81" s="166"/>
      <c r="P81" s="167">
        <f>P82+P109+P119</f>
        <v>0</v>
      </c>
      <c r="Q81" s="166"/>
      <c r="R81" s="167">
        <f>R82+R109+R119</f>
        <v>9.4E-2</v>
      </c>
      <c r="S81" s="166"/>
      <c r="T81" s="168">
        <f>T82+T109+T119</f>
        <v>0</v>
      </c>
      <c r="AR81" s="161" t="s">
        <v>24</v>
      </c>
      <c r="AT81" s="169" t="s">
        <v>74</v>
      </c>
      <c r="AU81" s="169" t="s">
        <v>75</v>
      </c>
      <c r="AY81" s="161" t="s">
        <v>171</v>
      </c>
      <c r="BK81" s="170">
        <f>BK82+BK109+BK119</f>
        <v>0</v>
      </c>
    </row>
    <row r="82" spans="2:65" s="10" customFormat="1" ht="19.899999999999999" customHeight="1">
      <c r="B82" s="160"/>
      <c r="D82" s="161" t="s">
        <v>74</v>
      </c>
      <c r="E82" s="171" t="s">
        <v>24</v>
      </c>
      <c r="F82" s="171" t="s">
        <v>172</v>
      </c>
      <c r="I82" s="163"/>
      <c r="J82" s="172">
        <f>BK82</f>
        <v>0</v>
      </c>
      <c r="L82" s="160"/>
      <c r="M82" s="165"/>
      <c r="N82" s="166"/>
      <c r="O82" s="166"/>
      <c r="P82" s="167">
        <f>SUM(P83:P108)</f>
        <v>0</v>
      </c>
      <c r="Q82" s="166"/>
      <c r="R82" s="167">
        <f>SUM(R83:R108)</f>
        <v>9.4E-2</v>
      </c>
      <c r="S82" s="166"/>
      <c r="T82" s="168">
        <f>SUM(T83:T108)</f>
        <v>0</v>
      </c>
      <c r="AR82" s="161" t="s">
        <v>24</v>
      </c>
      <c r="AT82" s="169" t="s">
        <v>74</v>
      </c>
      <c r="AU82" s="169" t="s">
        <v>24</v>
      </c>
      <c r="AY82" s="161" t="s">
        <v>171</v>
      </c>
      <c r="BK82" s="170">
        <f>SUM(BK83:BK108)</f>
        <v>0</v>
      </c>
    </row>
    <row r="83" spans="2:65" s="1" customFormat="1" ht="25.5" customHeight="1">
      <c r="B83" s="173"/>
      <c r="C83" s="174" t="s">
        <v>24</v>
      </c>
      <c r="D83" s="174" t="s">
        <v>173</v>
      </c>
      <c r="E83" s="175" t="s">
        <v>174</v>
      </c>
      <c r="F83" s="176" t="s">
        <v>1428</v>
      </c>
      <c r="G83" s="177" t="s">
        <v>176</v>
      </c>
      <c r="H83" s="178">
        <v>80</v>
      </c>
      <c r="I83" s="179"/>
      <c r="J83" s="180">
        <f>ROUND(I83*H83,2)</f>
        <v>0</v>
      </c>
      <c r="K83" s="176" t="s">
        <v>5</v>
      </c>
      <c r="L83" s="41"/>
      <c r="M83" s="181" t="s">
        <v>5</v>
      </c>
      <c r="N83" s="182" t="s">
        <v>46</v>
      </c>
      <c r="O83" s="42"/>
      <c r="P83" s="183">
        <f>O83*H83</f>
        <v>0</v>
      </c>
      <c r="Q83" s="183">
        <v>0</v>
      </c>
      <c r="R83" s="183">
        <f>Q83*H83</f>
        <v>0</v>
      </c>
      <c r="S83" s="183">
        <v>0</v>
      </c>
      <c r="T83" s="184">
        <f>S83*H83</f>
        <v>0</v>
      </c>
      <c r="AR83" s="24" t="s">
        <v>177</v>
      </c>
      <c r="AT83" s="24" t="s">
        <v>173</v>
      </c>
      <c r="AU83" s="24" t="s">
        <v>84</v>
      </c>
      <c r="AY83" s="24" t="s">
        <v>171</v>
      </c>
      <c r="BE83" s="185">
        <f>IF(N83="základní",J83,0)</f>
        <v>0</v>
      </c>
      <c r="BF83" s="185">
        <f>IF(N83="snížená",J83,0)</f>
        <v>0</v>
      </c>
      <c r="BG83" s="185">
        <f>IF(N83="zákl. přenesená",J83,0)</f>
        <v>0</v>
      </c>
      <c r="BH83" s="185">
        <f>IF(N83="sníž. přenesená",J83,0)</f>
        <v>0</v>
      </c>
      <c r="BI83" s="185">
        <f>IF(N83="nulová",J83,0)</f>
        <v>0</v>
      </c>
      <c r="BJ83" s="24" t="s">
        <v>24</v>
      </c>
      <c r="BK83" s="185">
        <f>ROUND(I83*H83,2)</f>
        <v>0</v>
      </c>
      <c r="BL83" s="24" t="s">
        <v>177</v>
      </c>
      <c r="BM83" s="24" t="s">
        <v>1429</v>
      </c>
    </row>
    <row r="84" spans="2:65" s="1" customFormat="1" ht="27">
      <c r="B84" s="41"/>
      <c r="D84" s="186" t="s">
        <v>179</v>
      </c>
      <c r="F84" s="187" t="s">
        <v>180</v>
      </c>
      <c r="I84" s="188"/>
      <c r="L84" s="41"/>
      <c r="M84" s="189"/>
      <c r="N84" s="42"/>
      <c r="O84" s="42"/>
      <c r="P84" s="42"/>
      <c r="Q84" s="42"/>
      <c r="R84" s="42"/>
      <c r="S84" s="42"/>
      <c r="T84" s="70"/>
      <c r="AT84" s="24" t="s">
        <v>179</v>
      </c>
      <c r="AU84" s="24" t="s">
        <v>84</v>
      </c>
    </row>
    <row r="85" spans="2:65" s="1" customFormat="1" ht="27">
      <c r="B85" s="41"/>
      <c r="D85" s="186" t="s">
        <v>181</v>
      </c>
      <c r="F85" s="190" t="s">
        <v>1430</v>
      </c>
      <c r="I85" s="188"/>
      <c r="L85" s="41"/>
      <c r="M85" s="189"/>
      <c r="N85" s="42"/>
      <c r="O85" s="42"/>
      <c r="P85" s="42"/>
      <c r="Q85" s="42"/>
      <c r="R85" s="42"/>
      <c r="S85" s="42"/>
      <c r="T85" s="70"/>
      <c r="AT85" s="24" t="s">
        <v>181</v>
      </c>
      <c r="AU85" s="24" t="s">
        <v>84</v>
      </c>
    </row>
    <row r="86" spans="2:65" s="11" customFormat="1" ht="13.5">
      <c r="B86" s="191"/>
      <c r="D86" s="186" t="s">
        <v>183</v>
      </c>
      <c r="E86" s="192" t="s">
        <v>5</v>
      </c>
      <c r="F86" s="193" t="s">
        <v>1431</v>
      </c>
      <c r="H86" s="194">
        <v>80</v>
      </c>
      <c r="I86" s="195"/>
      <c r="L86" s="191"/>
      <c r="M86" s="196"/>
      <c r="N86" s="197"/>
      <c r="O86" s="197"/>
      <c r="P86" s="197"/>
      <c r="Q86" s="197"/>
      <c r="R86" s="197"/>
      <c r="S86" s="197"/>
      <c r="T86" s="198"/>
      <c r="AT86" s="192" t="s">
        <v>183</v>
      </c>
      <c r="AU86" s="192" t="s">
        <v>84</v>
      </c>
      <c r="AV86" s="11" t="s">
        <v>84</v>
      </c>
      <c r="AW86" s="11" t="s">
        <v>39</v>
      </c>
      <c r="AX86" s="11" t="s">
        <v>24</v>
      </c>
      <c r="AY86" s="192" t="s">
        <v>171</v>
      </c>
    </row>
    <row r="87" spans="2:65" s="1" customFormat="1" ht="25.5" customHeight="1">
      <c r="B87" s="173"/>
      <c r="C87" s="174" t="s">
        <v>84</v>
      </c>
      <c r="D87" s="174" t="s">
        <v>173</v>
      </c>
      <c r="E87" s="175" t="s">
        <v>897</v>
      </c>
      <c r="F87" s="176" t="s">
        <v>1432</v>
      </c>
      <c r="G87" s="177" t="s">
        <v>187</v>
      </c>
      <c r="H87" s="178">
        <v>25</v>
      </c>
      <c r="I87" s="179"/>
      <c r="J87" s="180">
        <f>ROUND(I87*H87,2)</f>
        <v>0</v>
      </c>
      <c r="K87" s="176" t="s">
        <v>5</v>
      </c>
      <c r="L87" s="41"/>
      <c r="M87" s="181" t="s">
        <v>5</v>
      </c>
      <c r="N87" s="182" t="s">
        <v>46</v>
      </c>
      <c r="O87" s="42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24" t="s">
        <v>177</v>
      </c>
      <c r="AT87" s="24" t="s">
        <v>173</v>
      </c>
      <c r="AU87" s="24" t="s">
        <v>84</v>
      </c>
      <c r="AY87" s="24" t="s">
        <v>171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4" t="s">
        <v>24</v>
      </c>
      <c r="BK87" s="185">
        <f>ROUND(I87*H87,2)</f>
        <v>0</v>
      </c>
      <c r="BL87" s="24" t="s">
        <v>177</v>
      </c>
      <c r="BM87" s="24" t="s">
        <v>1433</v>
      </c>
    </row>
    <row r="88" spans="2:65" s="1" customFormat="1" ht="40.5">
      <c r="B88" s="41"/>
      <c r="D88" s="186" t="s">
        <v>179</v>
      </c>
      <c r="F88" s="187" t="s">
        <v>1434</v>
      </c>
      <c r="I88" s="188"/>
      <c r="L88" s="41"/>
      <c r="M88" s="189"/>
      <c r="N88" s="42"/>
      <c r="O88" s="42"/>
      <c r="P88" s="42"/>
      <c r="Q88" s="42"/>
      <c r="R88" s="42"/>
      <c r="S88" s="42"/>
      <c r="T88" s="70"/>
      <c r="AT88" s="24" t="s">
        <v>179</v>
      </c>
      <c r="AU88" s="24" t="s">
        <v>84</v>
      </c>
    </row>
    <row r="89" spans="2:65" s="1" customFormat="1" ht="27">
      <c r="B89" s="41"/>
      <c r="D89" s="186" t="s">
        <v>181</v>
      </c>
      <c r="F89" s="190" t="s">
        <v>1430</v>
      </c>
      <c r="I89" s="188"/>
      <c r="L89" s="41"/>
      <c r="M89" s="189"/>
      <c r="N89" s="42"/>
      <c r="O89" s="42"/>
      <c r="P89" s="42"/>
      <c r="Q89" s="42"/>
      <c r="R89" s="42"/>
      <c r="S89" s="42"/>
      <c r="T89" s="70"/>
      <c r="AT89" s="24" t="s">
        <v>181</v>
      </c>
      <c r="AU89" s="24" t="s">
        <v>84</v>
      </c>
    </row>
    <row r="90" spans="2:65" s="11" customFormat="1" ht="13.5">
      <c r="B90" s="191"/>
      <c r="D90" s="186" t="s">
        <v>183</v>
      </c>
      <c r="E90" s="192" t="s">
        <v>5</v>
      </c>
      <c r="F90" s="193" t="s">
        <v>190</v>
      </c>
      <c r="H90" s="194">
        <v>25</v>
      </c>
      <c r="I90" s="195"/>
      <c r="L90" s="191"/>
      <c r="M90" s="196"/>
      <c r="N90" s="197"/>
      <c r="O90" s="197"/>
      <c r="P90" s="197"/>
      <c r="Q90" s="197"/>
      <c r="R90" s="197"/>
      <c r="S90" s="197"/>
      <c r="T90" s="198"/>
      <c r="AT90" s="192" t="s">
        <v>183</v>
      </c>
      <c r="AU90" s="192" t="s">
        <v>84</v>
      </c>
      <c r="AV90" s="11" t="s">
        <v>84</v>
      </c>
      <c r="AW90" s="11" t="s">
        <v>39</v>
      </c>
      <c r="AX90" s="11" t="s">
        <v>24</v>
      </c>
      <c r="AY90" s="192" t="s">
        <v>171</v>
      </c>
    </row>
    <row r="91" spans="2:65" s="1" customFormat="1" ht="16.5" customHeight="1">
      <c r="B91" s="173"/>
      <c r="C91" s="174" t="s">
        <v>191</v>
      </c>
      <c r="D91" s="174" t="s">
        <v>173</v>
      </c>
      <c r="E91" s="175" t="s">
        <v>1435</v>
      </c>
      <c r="F91" s="176" t="s">
        <v>1436</v>
      </c>
      <c r="G91" s="177" t="s">
        <v>396</v>
      </c>
      <c r="H91" s="178">
        <v>483</v>
      </c>
      <c r="I91" s="179"/>
      <c r="J91" s="180">
        <f>ROUND(I91*H91,2)</f>
        <v>0</v>
      </c>
      <c r="K91" s="176" t="s">
        <v>5</v>
      </c>
      <c r="L91" s="41"/>
      <c r="M91" s="181" t="s">
        <v>5</v>
      </c>
      <c r="N91" s="182" t="s">
        <v>46</v>
      </c>
      <c r="O91" s="42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4" t="s">
        <v>177</v>
      </c>
      <c r="AT91" s="24" t="s">
        <v>173</v>
      </c>
      <c r="AU91" s="24" t="s">
        <v>84</v>
      </c>
      <c r="AY91" s="24" t="s">
        <v>171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4" t="s">
        <v>24</v>
      </c>
      <c r="BK91" s="185">
        <f>ROUND(I91*H91,2)</f>
        <v>0</v>
      </c>
      <c r="BL91" s="24" t="s">
        <v>177</v>
      </c>
      <c r="BM91" s="24" t="s">
        <v>1437</v>
      </c>
    </row>
    <row r="92" spans="2:65" s="1" customFormat="1" ht="13.5">
      <c r="B92" s="41"/>
      <c r="D92" s="186" t="s">
        <v>179</v>
      </c>
      <c r="F92" s="187" t="s">
        <v>1436</v>
      </c>
      <c r="I92" s="188"/>
      <c r="L92" s="41"/>
      <c r="M92" s="189"/>
      <c r="N92" s="42"/>
      <c r="O92" s="42"/>
      <c r="P92" s="42"/>
      <c r="Q92" s="42"/>
      <c r="R92" s="42"/>
      <c r="S92" s="42"/>
      <c r="T92" s="70"/>
      <c r="AT92" s="24" t="s">
        <v>179</v>
      </c>
      <c r="AU92" s="24" t="s">
        <v>84</v>
      </c>
    </row>
    <row r="93" spans="2:65" s="1" customFormat="1" ht="25.5" customHeight="1">
      <c r="B93" s="173"/>
      <c r="C93" s="174" t="s">
        <v>177</v>
      </c>
      <c r="D93" s="174" t="s">
        <v>173</v>
      </c>
      <c r="E93" s="175" t="s">
        <v>1438</v>
      </c>
      <c r="F93" s="176" t="s">
        <v>1439</v>
      </c>
      <c r="G93" s="177" t="s">
        <v>194</v>
      </c>
      <c r="H93" s="178">
        <v>743</v>
      </c>
      <c r="I93" s="179"/>
      <c r="J93" s="180">
        <f>ROUND(I93*H93,2)</f>
        <v>0</v>
      </c>
      <c r="K93" s="176" t="s">
        <v>195</v>
      </c>
      <c r="L93" s="41"/>
      <c r="M93" s="181" t="s">
        <v>5</v>
      </c>
      <c r="N93" s="182" t="s">
        <v>46</v>
      </c>
      <c r="O93" s="42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AR93" s="24" t="s">
        <v>177</v>
      </c>
      <c r="AT93" s="24" t="s">
        <v>173</v>
      </c>
      <c r="AU93" s="24" t="s">
        <v>84</v>
      </c>
      <c r="AY93" s="24" t="s">
        <v>171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24" t="s">
        <v>24</v>
      </c>
      <c r="BK93" s="185">
        <f>ROUND(I93*H93,2)</f>
        <v>0</v>
      </c>
      <c r="BL93" s="24" t="s">
        <v>177</v>
      </c>
      <c r="BM93" s="24" t="s">
        <v>1440</v>
      </c>
    </row>
    <row r="94" spans="2:65" s="1" customFormat="1" ht="27">
      <c r="B94" s="41"/>
      <c r="D94" s="186" t="s">
        <v>179</v>
      </c>
      <c r="F94" s="187" t="s">
        <v>1441</v>
      </c>
      <c r="I94" s="188"/>
      <c r="L94" s="41"/>
      <c r="M94" s="189"/>
      <c r="N94" s="42"/>
      <c r="O94" s="42"/>
      <c r="P94" s="42"/>
      <c r="Q94" s="42"/>
      <c r="R94" s="42"/>
      <c r="S94" s="42"/>
      <c r="T94" s="70"/>
      <c r="AT94" s="24" t="s">
        <v>179</v>
      </c>
      <c r="AU94" s="24" t="s">
        <v>84</v>
      </c>
    </row>
    <row r="95" spans="2:65" s="1" customFormat="1" ht="27">
      <c r="B95" s="41"/>
      <c r="D95" s="186" t="s">
        <v>181</v>
      </c>
      <c r="F95" s="190" t="s">
        <v>1430</v>
      </c>
      <c r="I95" s="188"/>
      <c r="L95" s="41"/>
      <c r="M95" s="189"/>
      <c r="N95" s="42"/>
      <c r="O95" s="42"/>
      <c r="P95" s="42"/>
      <c r="Q95" s="42"/>
      <c r="R95" s="42"/>
      <c r="S95" s="42"/>
      <c r="T95" s="70"/>
      <c r="AT95" s="24" t="s">
        <v>181</v>
      </c>
      <c r="AU95" s="24" t="s">
        <v>84</v>
      </c>
    </row>
    <row r="96" spans="2:65" s="11" customFormat="1" ht="13.5">
      <c r="B96" s="191"/>
      <c r="D96" s="186" t="s">
        <v>183</v>
      </c>
      <c r="E96" s="192" t="s">
        <v>5</v>
      </c>
      <c r="F96" s="193" t="s">
        <v>1442</v>
      </c>
      <c r="H96" s="194">
        <v>743</v>
      </c>
      <c r="I96" s="195"/>
      <c r="L96" s="191"/>
      <c r="M96" s="196"/>
      <c r="N96" s="197"/>
      <c r="O96" s="197"/>
      <c r="P96" s="197"/>
      <c r="Q96" s="197"/>
      <c r="R96" s="197"/>
      <c r="S96" s="197"/>
      <c r="T96" s="198"/>
      <c r="AT96" s="192" t="s">
        <v>183</v>
      </c>
      <c r="AU96" s="192" t="s">
        <v>84</v>
      </c>
      <c r="AV96" s="11" t="s">
        <v>84</v>
      </c>
      <c r="AW96" s="11" t="s">
        <v>39</v>
      </c>
      <c r="AX96" s="11" t="s">
        <v>24</v>
      </c>
      <c r="AY96" s="192" t="s">
        <v>171</v>
      </c>
    </row>
    <row r="97" spans="2:65" s="1" customFormat="1" ht="16.5" customHeight="1">
      <c r="B97" s="173"/>
      <c r="C97" s="174" t="s">
        <v>203</v>
      </c>
      <c r="D97" s="174" t="s">
        <v>173</v>
      </c>
      <c r="E97" s="175" t="s">
        <v>1443</v>
      </c>
      <c r="F97" s="176" t="s">
        <v>1444</v>
      </c>
      <c r="G97" s="177" t="s">
        <v>194</v>
      </c>
      <c r="H97" s="178">
        <v>743</v>
      </c>
      <c r="I97" s="179"/>
      <c r="J97" s="180">
        <f>ROUND(I97*H97,2)</f>
        <v>0</v>
      </c>
      <c r="K97" s="176" t="s">
        <v>5</v>
      </c>
      <c r="L97" s="41"/>
      <c r="M97" s="181" t="s">
        <v>5</v>
      </c>
      <c r="N97" s="182" t="s">
        <v>46</v>
      </c>
      <c r="O97" s="42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24" t="s">
        <v>177</v>
      </c>
      <c r="AT97" s="24" t="s">
        <v>173</v>
      </c>
      <c r="AU97" s="24" t="s">
        <v>84</v>
      </c>
      <c r="AY97" s="24" t="s">
        <v>171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4" t="s">
        <v>24</v>
      </c>
      <c r="BK97" s="185">
        <f>ROUND(I97*H97,2)</f>
        <v>0</v>
      </c>
      <c r="BL97" s="24" t="s">
        <v>177</v>
      </c>
      <c r="BM97" s="24" t="s">
        <v>1445</v>
      </c>
    </row>
    <row r="98" spans="2:65" s="1" customFormat="1" ht="13.5">
      <c r="B98" s="41"/>
      <c r="D98" s="186" t="s">
        <v>179</v>
      </c>
      <c r="F98" s="187" t="s">
        <v>1444</v>
      </c>
      <c r="I98" s="188"/>
      <c r="L98" s="41"/>
      <c r="M98" s="189"/>
      <c r="N98" s="42"/>
      <c r="O98" s="42"/>
      <c r="P98" s="42"/>
      <c r="Q98" s="42"/>
      <c r="R98" s="42"/>
      <c r="S98" s="42"/>
      <c r="T98" s="70"/>
      <c r="AT98" s="24" t="s">
        <v>179</v>
      </c>
      <c r="AU98" s="24" t="s">
        <v>84</v>
      </c>
    </row>
    <row r="99" spans="2:65" s="1" customFormat="1" ht="16.5" customHeight="1">
      <c r="B99" s="173"/>
      <c r="C99" s="174" t="s">
        <v>210</v>
      </c>
      <c r="D99" s="174" t="s">
        <v>173</v>
      </c>
      <c r="E99" s="175" t="s">
        <v>228</v>
      </c>
      <c r="F99" s="176" t="s">
        <v>1290</v>
      </c>
      <c r="G99" s="177" t="s">
        <v>194</v>
      </c>
      <c r="H99" s="178">
        <v>743</v>
      </c>
      <c r="I99" s="179"/>
      <c r="J99" s="180">
        <f>ROUND(I99*H99,2)</f>
        <v>0</v>
      </c>
      <c r="K99" s="176" t="s">
        <v>195</v>
      </c>
      <c r="L99" s="41"/>
      <c r="M99" s="181" t="s">
        <v>5</v>
      </c>
      <c r="N99" s="182" t="s">
        <v>46</v>
      </c>
      <c r="O99" s="42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4" t="s">
        <v>177</v>
      </c>
      <c r="AT99" s="24" t="s">
        <v>173</v>
      </c>
      <c r="AU99" s="24" t="s">
        <v>84</v>
      </c>
      <c r="AY99" s="24" t="s">
        <v>171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4" t="s">
        <v>24</v>
      </c>
      <c r="BK99" s="185">
        <f>ROUND(I99*H99,2)</f>
        <v>0</v>
      </c>
      <c r="BL99" s="24" t="s">
        <v>177</v>
      </c>
      <c r="BM99" s="24" t="s">
        <v>1446</v>
      </c>
    </row>
    <row r="100" spans="2:65" s="1" customFormat="1" ht="40.5">
      <c r="B100" s="41"/>
      <c r="D100" s="186" t="s">
        <v>179</v>
      </c>
      <c r="F100" s="187" t="s">
        <v>231</v>
      </c>
      <c r="I100" s="188"/>
      <c r="L100" s="41"/>
      <c r="M100" s="189"/>
      <c r="N100" s="42"/>
      <c r="O100" s="42"/>
      <c r="P100" s="42"/>
      <c r="Q100" s="42"/>
      <c r="R100" s="42"/>
      <c r="S100" s="42"/>
      <c r="T100" s="70"/>
      <c r="AT100" s="24" t="s">
        <v>179</v>
      </c>
      <c r="AU100" s="24" t="s">
        <v>84</v>
      </c>
    </row>
    <row r="101" spans="2:65" s="1" customFormat="1" ht="16.5" customHeight="1">
      <c r="B101" s="173"/>
      <c r="C101" s="174" t="s">
        <v>215</v>
      </c>
      <c r="D101" s="174" t="s">
        <v>173</v>
      </c>
      <c r="E101" s="175" t="s">
        <v>242</v>
      </c>
      <c r="F101" s="176" t="s">
        <v>243</v>
      </c>
      <c r="G101" s="177" t="s">
        <v>194</v>
      </c>
      <c r="H101" s="178">
        <v>743</v>
      </c>
      <c r="I101" s="179"/>
      <c r="J101" s="180">
        <f>ROUND(I101*H101,2)</f>
        <v>0</v>
      </c>
      <c r="K101" s="176" t="s">
        <v>195</v>
      </c>
      <c r="L101" s="41"/>
      <c r="M101" s="181" t="s">
        <v>5</v>
      </c>
      <c r="N101" s="182" t="s">
        <v>46</v>
      </c>
      <c r="O101" s="42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AR101" s="24" t="s">
        <v>177</v>
      </c>
      <c r="AT101" s="24" t="s">
        <v>173</v>
      </c>
      <c r="AU101" s="24" t="s">
        <v>84</v>
      </c>
      <c r="AY101" s="24" t="s">
        <v>171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4" t="s">
        <v>24</v>
      </c>
      <c r="BK101" s="185">
        <f>ROUND(I101*H101,2)</f>
        <v>0</v>
      </c>
      <c r="BL101" s="24" t="s">
        <v>177</v>
      </c>
      <c r="BM101" s="24" t="s">
        <v>1447</v>
      </c>
    </row>
    <row r="102" spans="2:65" s="1" customFormat="1" ht="13.5">
      <c r="B102" s="41"/>
      <c r="D102" s="186" t="s">
        <v>179</v>
      </c>
      <c r="F102" s="187" t="s">
        <v>245</v>
      </c>
      <c r="I102" s="188"/>
      <c r="L102" s="41"/>
      <c r="M102" s="189"/>
      <c r="N102" s="42"/>
      <c r="O102" s="42"/>
      <c r="P102" s="42"/>
      <c r="Q102" s="42"/>
      <c r="R102" s="42"/>
      <c r="S102" s="42"/>
      <c r="T102" s="70"/>
      <c r="AT102" s="24" t="s">
        <v>179</v>
      </c>
      <c r="AU102" s="24" t="s">
        <v>84</v>
      </c>
    </row>
    <row r="103" spans="2:65" s="1" customFormat="1" ht="16.5" customHeight="1">
      <c r="B103" s="173"/>
      <c r="C103" s="174" t="s">
        <v>221</v>
      </c>
      <c r="D103" s="174" t="s">
        <v>173</v>
      </c>
      <c r="E103" s="175" t="s">
        <v>944</v>
      </c>
      <c r="F103" s="176" t="s">
        <v>945</v>
      </c>
      <c r="G103" s="177" t="s">
        <v>176</v>
      </c>
      <c r="H103" s="178">
        <v>10</v>
      </c>
      <c r="I103" s="179"/>
      <c r="J103" s="180">
        <f>ROUND(I103*H103,2)</f>
        <v>0</v>
      </c>
      <c r="K103" s="176" t="s">
        <v>195</v>
      </c>
      <c r="L103" s="41"/>
      <c r="M103" s="181" t="s">
        <v>5</v>
      </c>
      <c r="N103" s="182" t="s">
        <v>46</v>
      </c>
      <c r="O103" s="42"/>
      <c r="P103" s="183">
        <f>O103*H103</f>
        <v>0</v>
      </c>
      <c r="Q103" s="183">
        <v>9.4000000000000004E-3</v>
      </c>
      <c r="R103" s="183">
        <f>Q103*H103</f>
        <v>9.4E-2</v>
      </c>
      <c r="S103" s="183">
        <v>0</v>
      </c>
      <c r="T103" s="184">
        <f>S103*H103</f>
        <v>0</v>
      </c>
      <c r="AR103" s="24" t="s">
        <v>177</v>
      </c>
      <c r="AT103" s="24" t="s">
        <v>173</v>
      </c>
      <c r="AU103" s="24" t="s">
        <v>84</v>
      </c>
      <c r="AY103" s="24" t="s">
        <v>171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4" t="s">
        <v>24</v>
      </c>
      <c r="BK103" s="185">
        <f>ROUND(I103*H103,2)</f>
        <v>0</v>
      </c>
      <c r="BL103" s="24" t="s">
        <v>177</v>
      </c>
      <c r="BM103" s="24" t="s">
        <v>1448</v>
      </c>
    </row>
    <row r="104" spans="2:65" s="1" customFormat="1" ht="13.5">
      <c r="B104" s="41"/>
      <c r="D104" s="186" t="s">
        <v>179</v>
      </c>
      <c r="F104" s="187" t="s">
        <v>947</v>
      </c>
      <c r="I104" s="188"/>
      <c r="L104" s="41"/>
      <c r="M104" s="189"/>
      <c r="N104" s="42"/>
      <c r="O104" s="42"/>
      <c r="P104" s="42"/>
      <c r="Q104" s="42"/>
      <c r="R104" s="42"/>
      <c r="S104" s="42"/>
      <c r="T104" s="70"/>
      <c r="AT104" s="24" t="s">
        <v>179</v>
      </c>
      <c r="AU104" s="24" t="s">
        <v>84</v>
      </c>
    </row>
    <row r="105" spans="2:65" s="1" customFormat="1" ht="27">
      <c r="B105" s="41"/>
      <c r="D105" s="186" t="s">
        <v>181</v>
      </c>
      <c r="F105" s="190" t="s">
        <v>1430</v>
      </c>
      <c r="I105" s="188"/>
      <c r="L105" s="41"/>
      <c r="M105" s="189"/>
      <c r="N105" s="42"/>
      <c r="O105" s="42"/>
      <c r="P105" s="42"/>
      <c r="Q105" s="42"/>
      <c r="R105" s="42"/>
      <c r="S105" s="42"/>
      <c r="T105" s="70"/>
      <c r="AT105" s="24" t="s">
        <v>181</v>
      </c>
      <c r="AU105" s="24" t="s">
        <v>84</v>
      </c>
    </row>
    <row r="106" spans="2:65" s="11" customFormat="1" ht="13.5">
      <c r="B106" s="191"/>
      <c r="D106" s="186" t="s">
        <v>183</v>
      </c>
      <c r="E106" s="192" t="s">
        <v>5</v>
      </c>
      <c r="F106" s="193" t="s">
        <v>29</v>
      </c>
      <c r="H106" s="194">
        <v>10</v>
      </c>
      <c r="I106" s="195"/>
      <c r="L106" s="191"/>
      <c r="M106" s="196"/>
      <c r="N106" s="197"/>
      <c r="O106" s="197"/>
      <c r="P106" s="197"/>
      <c r="Q106" s="197"/>
      <c r="R106" s="197"/>
      <c r="S106" s="197"/>
      <c r="T106" s="198"/>
      <c r="AT106" s="192" t="s">
        <v>183</v>
      </c>
      <c r="AU106" s="192" t="s">
        <v>84</v>
      </c>
      <c r="AV106" s="11" t="s">
        <v>84</v>
      </c>
      <c r="AW106" s="11" t="s">
        <v>39</v>
      </c>
      <c r="AX106" s="11" t="s">
        <v>24</v>
      </c>
      <c r="AY106" s="192" t="s">
        <v>171</v>
      </c>
    </row>
    <row r="107" spans="2:65" s="1" customFormat="1" ht="16.5" customHeight="1">
      <c r="B107" s="173"/>
      <c r="C107" s="174" t="s">
        <v>227</v>
      </c>
      <c r="D107" s="174" t="s">
        <v>173</v>
      </c>
      <c r="E107" s="175" t="s">
        <v>948</v>
      </c>
      <c r="F107" s="176" t="s">
        <v>949</v>
      </c>
      <c r="G107" s="177" t="s">
        <v>176</v>
      </c>
      <c r="H107" s="178">
        <v>10</v>
      </c>
      <c r="I107" s="179"/>
      <c r="J107" s="180">
        <f>ROUND(I107*H107,2)</f>
        <v>0</v>
      </c>
      <c r="K107" s="176" t="s">
        <v>195</v>
      </c>
      <c r="L107" s="41"/>
      <c r="M107" s="181" t="s">
        <v>5</v>
      </c>
      <c r="N107" s="182" t="s">
        <v>46</v>
      </c>
      <c r="O107" s="42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4" t="s">
        <v>177</v>
      </c>
      <c r="AT107" s="24" t="s">
        <v>173</v>
      </c>
      <c r="AU107" s="24" t="s">
        <v>84</v>
      </c>
      <c r="AY107" s="24" t="s">
        <v>171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4" t="s">
        <v>24</v>
      </c>
      <c r="BK107" s="185">
        <f>ROUND(I107*H107,2)</f>
        <v>0</v>
      </c>
      <c r="BL107" s="24" t="s">
        <v>177</v>
      </c>
      <c r="BM107" s="24" t="s">
        <v>1449</v>
      </c>
    </row>
    <row r="108" spans="2:65" s="1" customFormat="1" ht="13.5">
      <c r="B108" s="41"/>
      <c r="D108" s="186" t="s">
        <v>179</v>
      </c>
      <c r="F108" s="187" t="s">
        <v>951</v>
      </c>
      <c r="I108" s="188"/>
      <c r="L108" s="41"/>
      <c r="M108" s="189"/>
      <c r="N108" s="42"/>
      <c r="O108" s="42"/>
      <c r="P108" s="42"/>
      <c r="Q108" s="42"/>
      <c r="R108" s="42"/>
      <c r="S108" s="42"/>
      <c r="T108" s="70"/>
      <c r="AT108" s="24" t="s">
        <v>179</v>
      </c>
      <c r="AU108" s="24" t="s">
        <v>84</v>
      </c>
    </row>
    <row r="109" spans="2:65" s="10" customFormat="1" ht="29.85" customHeight="1">
      <c r="B109" s="160"/>
      <c r="D109" s="161" t="s">
        <v>74</v>
      </c>
      <c r="E109" s="171" t="s">
        <v>227</v>
      </c>
      <c r="F109" s="171" t="s">
        <v>357</v>
      </c>
      <c r="I109" s="163"/>
      <c r="J109" s="172">
        <f>BK109</f>
        <v>0</v>
      </c>
      <c r="L109" s="160"/>
      <c r="M109" s="165"/>
      <c r="N109" s="166"/>
      <c r="O109" s="166"/>
      <c r="P109" s="167">
        <f>SUM(P110:P118)</f>
        <v>0</v>
      </c>
      <c r="Q109" s="166"/>
      <c r="R109" s="167">
        <f>SUM(R110:R118)</f>
        <v>0</v>
      </c>
      <c r="S109" s="166"/>
      <c r="T109" s="168">
        <f>SUM(T110:T118)</f>
        <v>0</v>
      </c>
      <c r="AR109" s="161" t="s">
        <v>24</v>
      </c>
      <c r="AT109" s="169" t="s">
        <v>74</v>
      </c>
      <c r="AU109" s="169" t="s">
        <v>24</v>
      </c>
      <c r="AY109" s="161" t="s">
        <v>171</v>
      </c>
      <c r="BK109" s="170">
        <f>SUM(BK110:BK118)</f>
        <v>0</v>
      </c>
    </row>
    <row r="110" spans="2:65" s="1" customFormat="1" ht="16.5" customHeight="1">
      <c r="B110" s="173"/>
      <c r="C110" s="174" t="s">
        <v>29</v>
      </c>
      <c r="D110" s="174" t="s">
        <v>173</v>
      </c>
      <c r="E110" s="175" t="s">
        <v>359</v>
      </c>
      <c r="F110" s="176" t="s">
        <v>1450</v>
      </c>
      <c r="G110" s="177" t="s">
        <v>330</v>
      </c>
      <c r="H110" s="178">
        <v>3</v>
      </c>
      <c r="I110" s="179"/>
      <c r="J110" s="180">
        <f>ROUND(I110*H110,2)</f>
        <v>0</v>
      </c>
      <c r="K110" s="176" t="s">
        <v>5</v>
      </c>
      <c r="L110" s="41"/>
      <c r="M110" s="181" t="s">
        <v>5</v>
      </c>
      <c r="N110" s="182" t="s">
        <v>46</v>
      </c>
      <c r="O110" s="42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AR110" s="24" t="s">
        <v>177</v>
      </c>
      <c r="AT110" s="24" t="s">
        <v>173</v>
      </c>
      <c r="AU110" s="24" t="s">
        <v>84</v>
      </c>
      <c r="AY110" s="24" t="s">
        <v>171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4" t="s">
        <v>24</v>
      </c>
      <c r="BK110" s="185">
        <f>ROUND(I110*H110,2)</f>
        <v>0</v>
      </c>
      <c r="BL110" s="24" t="s">
        <v>177</v>
      </c>
      <c r="BM110" s="24" t="s">
        <v>1451</v>
      </c>
    </row>
    <row r="111" spans="2:65" s="1" customFormat="1" ht="108">
      <c r="B111" s="41"/>
      <c r="D111" s="186" t="s">
        <v>179</v>
      </c>
      <c r="F111" s="187" t="s">
        <v>1452</v>
      </c>
      <c r="I111" s="188"/>
      <c r="L111" s="41"/>
      <c r="M111" s="189"/>
      <c r="N111" s="42"/>
      <c r="O111" s="42"/>
      <c r="P111" s="42"/>
      <c r="Q111" s="42"/>
      <c r="R111" s="42"/>
      <c r="S111" s="42"/>
      <c r="T111" s="70"/>
      <c r="AT111" s="24" t="s">
        <v>179</v>
      </c>
      <c r="AU111" s="24" t="s">
        <v>84</v>
      </c>
    </row>
    <row r="112" spans="2:65" s="1" customFormat="1" ht="27">
      <c r="B112" s="41"/>
      <c r="D112" s="186" t="s">
        <v>181</v>
      </c>
      <c r="F112" s="190" t="s">
        <v>1430</v>
      </c>
      <c r="I112" s="188"/>
      <c r="L112" s="41"/>
      <c r="M112" s="189"/>
      <c r="N112" s="42"/>
      <c r="O112" s="42"/>
      <c r="P112" s="42"/>
      <c r="Q112" s="42"/>
      <c r="R112" s="42"/>
      <c r="S112" s="42"/>
      <c r="T112" s="70"/>
      <c r="AT112" s="24" t="s">
        <v>181</v>
      </c>
      <c r="AU112" s="24" t="s">
        <v>84</v>
      </c>
    </row>
    <row r="113" spans="2:65" s="11" customFormat="1" ht="13.5">
      <c r="B113" s="191"/>
      <c r="D113" s="186" t="s">
        <v>183</v>
      </c>
      <c r="E113" s="192" t="s">
        <v>5</v>
      </c>
      <c r="F113" s="193" t="s">
        <v>191</v>
      </c>
      <c r="H113" s="194">
        <v>3</v>
      </c>
      <c r="I113" s="195"/>
      <c r="L113" s="191"/>
      <c r="M113" s="196"/>
      <c r="N113" s="197"/>
      <c r="O113" s="197"/>
      <c r="P113" s="197"/>
      <c r="Q113" s="197"/>
      <c r="R113" s="197"/>
      <c r="S113" s="197"/>
      <c r="T113" s="198"/>
      <c r="AT113" s="192" t="s">
        <v>183</v>
      </c>
      <c r="AU113" s="192" t="s">
        <v>84</v>
      </c>
      <c r="AV113" s="11" t="s">
        <v>84</v>
      </c>
      <c r="AW113" s="11" t="s">
        <v>39</v>
      </c>
      <c r="AX113" s="11" t="s">
        <v>24</v>
      </c>
      <c r="AY113" s="192" t="s">
        <v>171</v>
      </c>
    </row>
    <row r="114" spans="2:65" s="1" customFormat="1" ht="25.5" customHeight="1">
      <c r="B114" s="173"/>
      <c r="C114" s="174" t="s">
        <v>111</v>
      </c>
      <c r="D114" s="174" t="s">
        <v>173</v>
      </c>
      <c r="E114" s="175" t="s">
        <v>369</v>
      </c>
      <c r="F114" s="176" t="s">
        <v>1453</v>
      </c>
      <c r="G114" s="177" t="s">
        <v>396</v>
      </c>
      <c r="H114" s="178">
        <v>6</v>
      </c>
      <c r="I114" s="179"/>
      <c r="J114" s="180">
        <f>ROUND(I114*H114,2)</f>
        <v>0</v>
      </c>
      <c r="K114" s="176" t="s">
        <v>5</v>
      </c>
      <c r="L114" s="41"/>
      <c r="M114" s="181" t="s">
        <v>5</v>
      </c>
      <c r="N114" s="182" t="s">
        <v>46</v>
      </c>
      <c r="O114" s="42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AR114" s="24" t="s">
        <v>177</v>
      </c>
      <c r="AT114" s="24" t="s">
        <v>173</v>
      </c>
      <c r="AU114" s="24" t="s">
        <v>84</v>
      </c>
      <c r="AY114" s="24" t="s">
        <v>171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24" t="s">
        <v>24</v>
      </c>
      <c r="BK114" s="185">
        <f>ROUND(I114*H114,2)</f>
        <v>0</v>
      </c>
      <c r="BL114" s="24" t="s">
        <v>177</v>
      </c>
      <c r="BM114" s="24" t="s">
        <v>1454</v>
      </c>
    </row>
    <row r="115" spans="2:65" s="1" customFormat="1" ht="27">
      <c r="B115" s="41"/>
      <c r="D115" s="186" t="s">
        <v>179</v>
      </c>
      <c r="F115" s="187" t="s">
        <v>1455</v>
      </c>
      <c r="I115" s="188"/>
      <c r="L115" s="41"/>
      <c r="M115" s="189"/>
      <c r="N115" s="42"/>
      <c r="O115" s="42"/>
      <c r="P115" s="42"/>
      <c r="Q115" s="42"/>
      <c r="R115" s="42"/>
      <c r="S115" s="42"/>
      <c r="T115" s="70"/>
      <c r="AT115" s="24" t="s">
        <v>179</v>
      </c>
      <c r="AU115" s="24" t="s">
        <v>84</v>
      </c>
    </row>
    <row r="116" spans="2:65" s="11" customFormat="1" ht="13.5">
      <c r="B116" s="191"/>
      <c r="D116" s="186" t="s">
        <v>183</v>
      </c>
      <c r="E116" s="192" t="s">
        <v>5</v>
      </c>
      <c r="F116" s="193" t="s">
        <v>210</v>
      </c>
      <c r="H116" s="194">
        <v>6</v>
      </c>
      <c r="I116" s="195"/>
      <c r="L116" s="191"/>
      <c r="M116" s="196"/>
      <c r="N116" s="197"/>
      <c r="O116" s="197"/>
      <c r="P116" s="197"/>
      <c r="Q116" s="197"/>
      <c r="R116" s="197"/>
      <c r="S116" s="197"/>
      <c r="T116" s="198"/>
      <c r="AT116" s="192" t="s">
        <v>183</v>
      </c>
      <c r="AU116" s="192" t="s">
        <v>84</v>
      </c>
      <c r="AV116" s="11" t="s">
        <v>84</v>
      </c>
      <c r="AW116" s="11" t="s">
        <v>39</v>
      </c>
      <c r="AX116" s="11" t="s">
        <v>24</v>
      </c>
      <c r="AY116" s="192" t="s">
        <v>171</v>
      </c>
    </row>
    <row r="117" spans="2:65" s="1" customFormat="1" ht="16.5" customHeight="1">
      <c r="B117" s="173"/>
      <c r="C117" s="174" t="s">
        <v>114</v>
      </c>
      <c r="D117" s="174" t="s">
        <v>173</v>
      </c>
      <c r="E117" s="175" t="s">
        <v>373</v>
      </c>
      <c r="F117" s="176" t="s">
        <v>1456</v>
      </c>
      <c r="G117" s="177" t="s">
        <v>451</v>
      </c>
      <c r="H117" s="178">
        <v>1</v>
      </c>
      <c r="I117" s="179"/>
      <c r="J117" s="180">
        <f>ROUND(I117*H117,2)</f>
        <v>0</v>
      </c>
      <c r="K117" s="176" t="s">
        <v>5</v>
      </c>
      <c r="L117" s="41"/>
      <c r="M117" s="181" t="s">
        <v>5</v>
      </c>
      <c r="N117" s="182" t="s">
        <v>46</v>
      </c>
      <c r="O117" s="42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4" t="s">
        <v>177</v>
      </c>
      <c r="AT117" s="24" t="s">
        <v>173</v>
      </c>
      <c r="AU117" s="24" t="s">
        <v>84</v>
      </c>
      <c r="AY117" s="24" t="s">
        <v>171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4" t="s">
        <v>24</v>
      </c>
      <c r="BK117" s="185">
        <f>ROUND(I117*H117,2)</f>
        <v>0</v>
      </c>
      <c r="BL117" s="24" t="s">
        <v>177</v>
      </c>
      <c r="BM117" s="24" t="s">
        <v>1457</v>
      </c>
    </row>
    <row r="118" spans="2:65" s="1" customFormat="1" ht="13.5">
      <c r="B118" s="41"/>
      <c r="D118" s="186" t="s">
        <v>179</v>
      </c>
      <c r="F118" s="187" t="s">
        <v>1456</v>
      </c>
      <c r="I118" s="188"/>
      <c r="L118" s="41"/>
      <c r="M118" s="189"/>
      <c r="N118" s="42"/>
      <c r="O118" s="42"/>
      <c r="P118" s="42"/>
      <c r="Q118" s="42"/>
      <c r="R118" s="42"/>
      <c r="S118" s="42"/>
      <c r="T118" s="70"/>
      <c r="AT118" s="24" t="s">
        <v>179</v>
      </c>
      <c r="AU118" s="24" t="s">
        <v>84</v>
      </c>
    </row>
    <row r="119" spans="2:65" s="10" customFormat="1" ht="29.85" customHeight="1">
      <c r="B119" s="160"/>
      <c r="D119" s="161" t="s">
        <v>74</v>
      </c>
      <c r="E119" s="171" t="s">
        <v>436</v>
      </c>
      <c r="F119" s="171" t="s">
        <v>437</v>
      </c>
      <c r="I119" s="163"/>
      <c r="J119" s="172">
        <f>BK119</f>
        <v>0</v>
      </c>
      <c r="L119" s="160"/>
      <c r="M119" s="165"/>
      <c r="N119" s="166"/>
      <c r="O119" s="166"/>
      <c r="P119" s="167">
        <f>SUM(P120:P121)</f>
        <v>0</v>
      </c>
      <c r="Q119" s="166"/>
      <c r="R119" s="167">
        <f>SUM(R120:R121)</f>
        <v>0</v>
      </c>
      <c r="S119" s="166"/>
      <c r="T119" s="168">
        <f>SUM(T120:T121)</f>
        <v>0</v>
      </c>
      <c r="AR119" s="161" t="s">
        <v>24</v>
      </c>
      <c r="AT119" s="169" t="s">
        <v>74</v>
      </c>
      <c r="AU119" s="169" t="s">
        <v>24</v>
      </c>
      <c r="AY119" s="161" t="s">
        <v>171</v>
      </c>
      <c r="BK119" s="170">
        <f>SUM(BK120:BK121)</f>
        <v>0</v>
      </c>
    </row>
    <row r="120" spans="2:65" s="1" customFormat="1" ht="16.5" customHeight="1">
      <c r="B120" s="173"/>
      <c r="C120" s="174" t="s">
        <v>117</v>
      </c>
      <c r="D120" s="174" t="s">
        <v>173</v>
      </c>
      <c r="E120" s="175" t="s">
        <v>794</v>
      </c>
      <c r="F120" s="176" t="s">
        <v>795</v>
      </c>
      <c r="G120" s="177" t="s">
        <v>259</v>
      </c>
      <c r="H120" s="178">
        <v>9.4E-2</v>
      </c>
      <c r="I120" s="179"/>
      <c r="J120" s="180">
        <f>ROUND(I120*H120,2)</f>
        <v>0</v>
      </c>
      <c r="K120" s="176" t="s">
        <v>195</v>
      </c>
      <c r="L120" s="41"/>
      <c r="M120" s="181" t="s">
        <v>5</v>
      </c>
      <c r="N120" s="182" t="s">
        <v>46</v>
      </c>
      <c r="O120" s="42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AR120" s="24" t="s">
        <v>177</v>
      </c>
      <c r="AT120" s="24" t="s">
        <v>173</v>
      </c>
      <c r="AU120" s="24" t="s">
        <v>84</v>
      </c>
      <c r="AY120" s="24" t="s">
        <v>171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24" t="s">
        <v>24</v>
      </c>
      <c r="BK120" s="185">
        <f>ROUND(I120*H120,2)</f>
        <v>0</v>
      </c>
      <c r="BL120" s="24" t="s">
        <v>177</v>
      </c>
      <c r="BM120" s="24" t="s">
        <v>1458</v>
      </c>
    </row>
    <row r="121" spans="2:65" s="1" customFormat="1" ht="13.5">
      <c r="B121" s="41"/>
      <c r="D121" s="186" t="s">
        <v>179</v>
      </c>
      <c r="F121" s="187" t="s">
        <v>797</v>
      </c>
      <c r="I121" s="188"/>
      <c r="L121" s="41"/>
      <c r="M121" s="224"/>
      <c r="N121" s="225"/>
      <c r="O121" s="225"/>
      <c r="P121" s="225"/>
      <c r="Q121" s="225"/>
      <c r="R121" s="225"/>
      <c r="S121" s="225"/>
      <c r="T121" s="226"/>
      <c r="AT121" s="24" t="s">
        <v>179</v>
      </c>
      <c r="AU121" s="24" t="s">
        <v>84</v>
      </c>
    </row>
    <row r="122" spans="2:65" s="1" customFormat="1" ht="6.95" customHeight="1">
      <c r="B122" s="56"/>
      <c r="C122" s="57"/>
      <c r="D122" s="57"/>
      <c r="E122" s="57"/>
      <c r="F122" s="57"/>
      <c r="G122" s="57"/>
      <c r="H122" s="57"/>
      <c r="I122" s="127"/>
      <c r="J122" s="57"/>
      <c r="K122" s="57"/>
      <c r="L122" s="41"/>
    </row>
  </sheetData>
  <autoFilter ref="C79:K121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134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1459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ROUND(J81,2)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ROUND(SUM(BE81:BE114), 2)</f>
        <v>0</v>
      </c>
      <c r="G30" s="42"/>
      <c r="H30" s="42"/>
      <c r="I30" s="119">
        <v>0.21</v>
      </c>
      <c r="J30" s="118">
        <f>ROUND(ROUND((SUM(BE81:BE114)),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ROUND(SUM(BF81:BF114), 2)</f>
        <v>0</v>
      </c>
      <c r="G31" s="42"/>
      <c r="H31" s="42"/>
      <c r="I31" s="119">
        <v>0.15</v>
      </c>
      <c r="J31" s="118">
        <f>ROUND(ROUND((SUM(BF81:BF114)),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ROUND(SUM(BG81:BG114),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ROUND(SUM(BH81:BH114),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ROUND(SUM(BI81:BI114),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18 - Ostatní a vedlejší náklady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J81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1460</v>
      </c>
      <c r="E57" s="138"/>
      <c r="F57" s="138"/>
      <c r="G57" s="138"/>
      <c r="H57" s="138"/>
      <c r="I57" s="139"/>
      <c r="J57" s="140">
        <f>J82</f>
        <v>0</v>
      </c>
      <c r="K57" s="141"/>
    </row>
    <row r="58" spans="2:47" s="8" customFormat="1" ht="19.899999999999999" customHeight="1">
      <c r="B58" s="142"/>
      <c r="C58" s="143"/>
      <c r="D58" s="144" t="s">
        <v>1461</v>
      </c>
      <c r="E58" s="145"/>
      <c r="F58" s="145"/>
      <c r="G58" s="145"/>
      <c r="H58" s="145"/>
      <c r="I58" s="146"/>
      <c r="J58" s="147">
        <f>J83</f>
        <v>0</v>
      </c>
      <c r="K58" s="148"/>
    </row>
    <row r="59" spans="2:47" s="8" customFormat="1" ht="19.899999999999999" customHeight="1">
      <c r="B59" s="142"/>
      <c r="C59" s="143"/>
      <c r="D59" s="144" t="s">
        <v>1462</v>
      </c>
      <c r="E59" s="145"/>
      <c r="F59" s="145"/>
      <c r="G59" s="145"/>
      <c r="H59" s="145"/>
      <c r="I59" s="146"/>
      <c r="J59" s="147">
        <f>J102</f>
        <v>0</v>
      </c>
      <c r="K59" s="148"/>
    </row>
    <row r="60" spans="2:47" s="8" customFormat="1" ht="19.899999999999999" customHeight="1">
      <c r="B60" s="142"/>
      <c r="C60" s="143"/>
      <c r="D60" s="144" t="s">
        <v>1463</v>
      </c>
      <c r="E60" s="145"/>
      <c r="F60" s="145"/>
      <c r="G60" s="145"/>
      <c r="H60" s="145"/>
      <c r="I60" s="146"/>
      <c r="J60" s="147">
        <f>J107</f>
        <v>0</v>
      </c>
      <c r="K60" s="148"/>
    </row>
    <row r="61" spans="2:47" s="8" customFormat="1" ht="19.899999999999999" customHeight="1">
      <c r="B61" s="142"/>
      <c r="C61" s="143"/>
      <c r="D61" s="144" t="s">
        <v>1464</v>
      </c>
      <c r="E61" s="145"/>
      <c r="F61" s="145"/>
      <c r="G61" s="145"/>
      <c r="H61" s="145"/>
      <c r="I61" s="146"/>
      <c r="J61" s="147">
        <f>J112</f>
        <v>0</v>
      </c>
      <c r="K61" s="148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06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27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28"/>
      <c r="J67" s="60"/>
      <c r="K67" s="60"/>
      <c r="L67" s="41"/>
    </row>
    <row r="68" spans="2:20" s="1" customFormat="1" ht="36.950000000000003" customHeight="1">
      <c r="B68" s="41"/>
      <c r="C68" s="61" t="s">
        <v>155</v>
      </c>
      <c r="L68" s="41"/>
    </row>
    <row r="69" spans="2:20" s="1" customFormat="1" ht="6.95" customHeight="1">
      <c r="B69" s="41"/>
      <c r="L69" s="41"/>
    </row>
    <row r="70" spans="2:20" s="1" customFormat="1" ht="14.45" customHeight="1">
      <c r="B70" s="41"/>
      <c r="C70" s="63" t="s">
        <v>19</v>
      </c>
      <c r="L70" s="41"/>
    </row>
    <row r="71" spans="2:20" s="1" customFormat="1" ht="16.5" customHeight="1">
      <c r="B71" s="41"/>
      <c r="E71" s="363" t="str">
        <f>E7</f>
        <v>Revitalizace Mlýnského náhonu Proskovice</v>
      </c>
      <c r="F71" s="364"/>
      <c r="G71" s="364"/>
      <c r="H71" s="364"/>
      <c r="L71" s="41"/>
    </row>
    <row r="72" spans="2:20" s="1" customFormat="1" ht="14.45" customHeight="1">
      <c r="B72" s="41"/>
      <c r="C72" s="63" t="s">
        <v>141</v>
      </c>
      <c r="L72" s="41"/>
    </row>
    <row r="73" spans="2:20" s="1" customFormat="1" ht="17.25" customHeight="1">
      <c r="B73" s="41"/>
      <c r="E73" s="339" t="str">
        <f>E9</f>
        <v>18 - Ostatní a vedlejší náklady</v>
      </c>
      <c r="F73" s="365"/>
      <c r="G73" s="365"/>
      <c r="H73" s="365"/>
      <c r="L73" s="41"/>
    </row>
    <row r="74" spans="2:20" s="1" customFormat="1" ht="6.95" customHeight="1">
      <c r="B74" s="41"/>
      <c r="L74" s="41"/>
    </row>
    <row r="75" spans="2:20" s="1" customFormat="1" ht="18" customHeight="1">
      <c r="B75" s="41"/>
      <c r="C75" s="63" t="s">
        <v>25</v>
      </c>
      <c r="F75" s="149" t="str">
        <f>F12</f>
        <v xml:space="preserve"> </v>
      </c>
      <c r="I75" s="150" t="s">
        <v>27</v>
      </c>
      <c r="J75" s="67" t="str">
        <f>IF(J12="","",J12)</f>
        <v>12. 11. 2015</v>
      </c>
      <c r="L75" s="41"/>
    </row>
    <row r="76" spans="2:20" s="1" customFormat="1" ht="6.95" customHeight="1">
      <c r="B76" s="41"/>
      <c r="L76" s="41"/>
    </row>
    <row r="77" spans="2:20" s="1" customFormat="1">
      <c r="B77" s="41"/>
      <c r="C77" s="63" t="s">
        <v>31</v>
      </c>
      <c r="F77" s="149" t="str">
        <f>E15</f>
        <v>Statutární mšsto Ostrava, MO Proskovice</v>
      </c>
      <c r="I77" s="150" t="s">
        <v>37</v>
      </c>
      <c r="J77" s="149" t="str">
        <f>E21</f>
        <v>Sweco Hydroprojekt a.s., OZ Ostrava</v>
      </c>
      <c r="L77" s="41"/>
    </row>
    <row r="78" spans="2:20" s="1" customFormat="1" ht="14.45" customHeight="1">
      <c r="B78" s="41"/>
      <c r="C78" s="63" t="s">
        <v>35</v>
      </c>
      <c r="F78" s="149" t="str">
        <f>IF(E18="","",E18)</f>
        <v/>
      </c>
      <c r="L78" s="41"/>
    </row>
    <row r="79" spans="2:20" s="1" customFormat="1" ht="10.35" customHeight="1">
      <c r="B79" s="41"/>
      <c r="L79" s="41"/>
    </row>
    <row r="80" spans="2:20" s="9" customFormat="1" ht="29.25" customHeight="1">
      <c r="B80" s="151"/>
      <c r="C80" s="152" t="s">
        <v>156</v>
      </c>
      <c r="D80" s="153" t="s">
        <v>60</v>
      </c>
      <c r="E80" s="153" t="s">
        <v>56</v>
      </c>
      <c r="F80" s="153" t="s">
        <v>157</v>
      </c>
      <c r="G80" s="153" t="s">
        <v>158</v>
      </c>
      <c r="H80" s="153" t="s">
        <v>159</v>
      </c>
      <c r="I80" s="154" t="s">
        <v>160</v>
      </c>
      <c r="J80" s="153" t="s">
        <v>145</v>
      </c>
      <c r="K80" s="155" t="s">
        <v>161</v>
      </c>
      <c r="L80" s="151"/>
      <c r="M80" s="73" t="s">
        <v>162</v>
      </c>
      <c r="N80" s="74" t="s">
        <v>45</v>
      </c>
      <c r="O80" s="74" t="s">
        <v>163</v>
      </c>
      <c r="P80" s="74" t="s">
        <v>164</v>
      </c>
      <c r="Q80" s="74" t="s">
        <v>165</v>
      </c>
      <c r="R80" s="74" t="s">
        <v>166</v>
      </c>
      <c r="S80" s="74" t="s">
        <v>167</v>
      </c>
      <c r="T80" s="75" t="s">
        <v>168</v>
      </c>
    </row>
    <row r="81" spans="2:65" s="1" customFormat="1" ht="29.25" customHeight="1">
      <c r="B81" s="41"/>
      <c r="C81" s="77" t="s">
        <v>146</v>
      </c>
      <c r="J81" s="156">
        <f>BK81</f>
        <v>0</v>
      </c>
      <c r="L81" s="41"/>
      <c r="M81" s="76"/>
      <c r="N81" s="68"/>
      <c r="O81" s="68"/>
      <c r="P81" s="157">
        <f>P82</f>
        <v>0</v>
      </c>
      <c r="Q81" s="68"/>
      <c r="R81" s="157">
        <f>R82</f>
        <v>0</v>
      </c>
      <c r="S81" s="68"/>
      <c r="T81" s="158">
        <f>T82</f>
        <v>0</v>
      </c>
      <c r="AT81" s="24" t="s">
        <v>74</v>
      </c>
      <c r="AU81" s="24" t="s">
        <v>147</v>
      </c>
      <c r="BK81" s="159">
        <f>BK82</f>
        <v>0</v>
      </c>
    </row>
    <row r="82" spans="2:65" s="10" customFormat="1" ht="37.35" customHeight="1">
      <c r="B82" s="160"/>
      <c r="D82" s="161" t="s">
        <v>74</v>
      </c>
      <c r="E82" s="162" t="s">
        <v>1465</v>
      </c>
      <c r="F82" s="162" t="s">
        <v>1466</v>
      </c>
      <c r="I82" s="163"/>
      <c r="J82" s="164">
        <f>BK82</f>
        <v>0</v>
      </c>
      <c r="L82" s="160"/>
      <c r="M82" s="165"/>
      <c r="N82" s="166"/>
      <c r="O82" s="166"/>
      <c r="P82" s="167">
        <f>P83+P102+P107+P112</f>
        <v>0</v>
      </c>
      <c r="Q82" s="166"/>
      <c r="R82" s="167">
        <f>R83+R102+R107+R112</f>
        <v>0</v>
      </c>
      <c r="S82" s="166"/>
      <c r="T82" s="168">
        <f>T83+T102+T107+T112</f>
        <v>0</v>
      </c>
      <c r="AR82" s="161" t="s">
        <v>203</v>
      </c>
      <c r="AT82" s="169" t="s">
        <v>74</v>
      </c>
      <c r="AU82" s="169" t="s">
        <v>75</v>
      </c>
      <c r="AY82" s="161" t="s">
        <v>171</v>
      </c>
      <c r="BK82" s="170">
        <f>BK83+BK102+BK107+BK112</f>
        <v>0</v>
      </c>
    </row>
    <row r="83" spans="2:65" s="10" customFormat="1" ht="19.899999999999999" customHeight="1">
      <c r="B83" s="160"/>
      <c r="D83" s="161" t="s">
        <v>74</v>
      </c>
      <c r="E83" s="171" t="s">
        <v>1467</v>
      </c>
      <c r="F83" s="171" t="s">
        <v>1468</v>
      </c>
      <c r="I83" s="163"/>
      <c r="J83" s="172">
        <f>BK83</f>
        <v>0</v>
      </c>
      <c r="L83" s="160"/>
      <c r="M83" s="165"/>
      <c r="N83" s="166"/>
      <c r="O83" s="166"/>
      <c r="P83" s="167">
        <f>SUM(P84:P101)</f>
        <v>0</v>
      </c>
      <c r="Q83" s="166"/>
      <c r="R83" s="167">
        <f>SUM(R84:R101)</f>
        <v>0</v>
      </c>
      <c r="S83" s="166"/>
      <c r="T83" s="168">
        <f>SUM(T84:T101)</f>
        <v>0</v>
      </c>
      <c r="AR83" s="161" t="s">
        <v>203</v>
      </c>
      <c r="AT83" s="169" t="s">
        <v>74</v>
      </c>
      <c r="AU83" s="169" t="s">
        <v>24</v>
      </c>
      <c r="AY83" s="161" t="s">
        <v>171</v>
      </c>
      <c r="BK83" s="170">
        <f>SUM(BK84:BK101)</f>
        <v>0</v>
      </c>
    </row>
    <row r="84" spans="2:65" s="1" customFormat="1" ht="16.5" customHeight="1">
      <c r="B84" s="173"/>
      <c r="C84" s="174" t="s">
        <v>24</v>
      </c>
      <c r="D84" s="174" t="s">
        <v>173</v>
      </c>
      <c r="E84" s="175" t="s">
        <v>1469</v>
      </c>
      <c r="F84" s="176" t="s">
        <v>1470</v>
      </c>
      <c r="G84" s="177" t="s">
        <v>1471</v>
      </c>
      <c r="H84" s="178">
        <v>1</v>
      </c>
      <c r="I84" s="179"/>
      <c r="J84" s="180">
        <f>ROUND(I84*H84,2)</f>
        <v>0</v>
      </c>
      <c r="K84" s="176" t="s">
        <v>195</v>
      </c>
      <c r="L84" s="41"/>
      <c r="M84" s="181" t="s">
        <v>5</v>
      </c>
      <c r="N84" s="182" t="s">
        <v>46</v>
      </c>
      <c r="O84" s="42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AR84" s="24" t="s">
        <v>1472</v>
      </c>
      <c r="AT84" s="24" t="s">
        <v>173</v>
      </c>
      <c r="AU84" s="24" t="s">
        <v>84</v>
      </c>
      <c r="AY84" s="24" t="s">
        <v>171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24" t="s">
        <v>24</v>
      </c>
      <c r="BK84" s="185">
        <f>ROUND(I84*H84,2)</f>
        <v>0</v>
      </c>
      <c r="BL84" s="24" t="s">
        <v>1472</v>
      </c>
      <c r="BM84" s="24" t="s">
        <v>1473</v>
      </c>
    </row>
    <row r="85" spans="2:65" s="1" customFormat="1" ht="13.5">
      <c r="B85" s="41"/>
      <c r="D85" s="186" t="s">
        <v>179</v>
      </c>
      <c r="F85" s="187" t="s">
        <v>1474</v>
      </c>
      <c r="I85" s="188"/>
      <c r="L85" s="41"/>
      <c r="M85" s="189"/>
      <c r="N85" s="42"/>
      <c r="O85" s="42"/>
      <c r="P85" s="42"/>
      <c r="Q85" s="42"/>
      <c r="R85" s="42"/>
      <c r="S85" s="42"/>
      <c r="T85" s="70"/>
      <c r="AT85" s="24" t="s">
        <v>179</v>
      </c>
      <c r="AU85" s="24" t="s">
        <v>84</v>
      </c>
    </row>
    <row r="86" spans="2:65" s="1" customFormat="1" ht="16.5" customHeight="1">
      <c r="B86" s="173"/>
      <c r="C86" s="174" t="s">
        <v>84</v>
      </c>
      <c r="D86" s="174" t="s">
        <v>173</v>
      </c>
      <c r="E86" s="175" t="s">
        <v>1475</v>
      </c>
      <c r="F86" s="176" t="s">
        <v>1476</v>
      </c>
      <c r="G86" s="177" t="s">
        <v>1471</v>
      </c>
      <c r="H86" s="178">
        <v>1</v>
      </c>
      <c r="I86" s="179"/>
      <c r="J86" s="180">
        <f>ROUND(I86*H86,2)</f>
        <v>0</v>
      </c>
      <c r="K86" s="176" t="s">
        <v>195</v>
      </c>
      <c r="L86" s="41"/>
      <c r="M86" s="181" t="s">
        <v>5</v>
      </c>
      <c r="N86" s="182" t="s">
        <v>46</v>
      </c>
      <c r="O86" s="42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AR86" s="24" t="s">
        <v>1472</v>
      </c>
      <c r="AT86" s="24" t="s">
        <v>173</v>
      </c>
      <c r="AU86" s="24" t="s">
        <v>84</v>
      </c>
      <c r="AY86" s="24" t="s">
        <v>171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24" t="s">
        <v>24</v>
      </c>
      <c r="BK86" s="185">
        <f>ROUND(I86*H86,2)</f>
        <v>0</v>
      </c>
      <c r="BL86" s="24" t="s">
        <v>1472</v>
      </c>
      <c r="BM86" s="24" t="s">
        <v>1477</v>
      </c>
    </row>
    <row r="87" spans="2:65" s="1" customFormat="1" ht="27">
      <c r="B87" s="41"/>
      <c r="D87" s="186" t="s">
        <v>179</v>
      </c>
      <c r="F87" s="187" t="s">
        <v>1478</v>
      </c>
      <c r="I87" s="188"/>
      <c r="L87" s="41"/>
      <c r="M87" s="189"/>
      <c r="N87" s="42"/>
      <c r="O87" s="42"/>
      <c r="P87" s="42"/>
      <c r="Q87" s="42"/>
      <c r="R87" s="42"/>
      <c r="S87" s="42"/>
      <c r="T87" s="70"/>
      <c r="AT87" s="24" t="s">
        <v>179</v>
      </c>
      <c r="AU87" s="24" t="s">
        <v>84</v>
      </c>
    </row>
    <row r="88" spans="2:65" s="1" customFormat="1" ht="16.5" customHeight="1">
      <c r="B88" s="173"/>
      <c r="C88" s="174" t="s">
        <v>191</v>
      </c>
      <c r="D88" s="174" t="s">
        <v>173</v>
      </c>
      <c r="E88" s="175" t="s">
        <v>1479</v>
      </c>
      <c r="F88" s="176" t="s">
        <v>1480</v>
      </c>
      <c r="G88" s="177" t="s">
        <v>1471</v>
      </c>
      <c r="H88" s="178">
        <v>1</v>
      </c>
      <c r="I88" s="179"/>
      <c r="J88" s="180">
        <f>ROUND(I88*H88,2)</f>
        <v>0</v>
      </c>
      <c r="K88" s="176" t="s">
        <v>5</v>
      </c>
      <c r="L88" s="41"/>
      <c r="M88" s="181" t="s">
        <v>5</v>
      </c>
      <c r="N88" s="182" t="s">
        <v>46</v>
      </c>
      <c r="O88" s="42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AR88" s="24" t="s">
        <v>1472</v>
      </c>
      <c r="AT88" s="24" t="s">
        <v>173</v>
      </c>
      <c r="AU88" s="24" t="s">
        <v>84</v>
      </c>
      <c r="AY88" s="24" t="s">
        <v>171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24" t="s">
        <v>24</v>
      </c>
      <c r="BK88" s="185">
        <f>ROUND(I88*H88,2)</f>
        <v>0</v>
      </c>
      <c r="BL88" s="24" t="s">
        <v>1472</v>
      </c>
      <c r="BM88" s="24" t="s">
        <v>1481</v>
      </c>
    </row>
    <row r="89" spans="2:65" s="1" customFormat="1" ht="13.5">
      <c r="B89" s="41"/>
      <c r="D89" s="186" t="s">
        <v>179</v>
      </c>
      <c r="F89" s="187" t="s">
        <v>1480</v>
      </c>
      <c r="I89" s="188"/>
      <c r="L89" s="41"/>
      <c r="M89" s="189"/>
      <c r="N89" s="42"/>
      <c r="O89" s="42"/>
      <c r="P89" s="42"/>
      <c r="Q89" s="42"/>
      <c r="R89" s="42"/>
      <c r="S89" s="42"/>
      <c r="T89" s="70"/>
      <c r="AT89" s="24" t="s">
        <v>179</v>
      </c>
      <c r="AU89" s="24" t="s">
        <v>84</v>
      </c>
    </row>
    <row r="90" spans="2:65" s="1" customFormat="1" ht="16.5" customHeight="1">
      <c r="B90" s="173"/>
      <c r="C90" s="174" t="s">
        <v>177</v>
      </c>
      <c r="D90" s="174" t="s">
        <v>173</v>
      </c>
      <c r="E90" s="175" t="s">
        <v>1482</v>
      </c>
      <c r="F90" s="176" t="s">
        <v>1483</v>
      </c>
      <c r="G90" s="177" t="s">
        <v>1471</v>
      </c>
      <c r="H90" s="178">
        <v>1</v>
      </c>
      <c r="I90" s="179"/>
      <c r="J90" s="180">
        <f>ROUND(I90*H90,2)</f>
        <v>0</v>
      </c>
      <c r="K90" s="176" t="s">
        <v>5</v>
      </c>
      <c r="L90" s="41"/>
      <c r="M90" s="181" t="s">
        <v>5</v>
      </c>
      <c r="N90" s="182" t="s">
        <v>46</v>
      </c>
      <c r="O90" s="42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24" t="s">
        <v>1472</v>
      </c>
      <c r="AT90" s="24" t="s">
        <v>173</v>
      </c>
      <c r="AU90" s="24" t="s">
        <v>84</v>
      </c>
      <c r="AY90" s="24" t="s">
        <v>171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4" t="s">
        <v>24</v>
      </c>
      <c r="BK90" s="185">
        <f>ROUND(I90*H90,2)</f>
        <v>0</v>
      </c>
      <c r="BL90" s="24" t="s">
        <v>1472</v>
      </c>
      <c r="BM90" s="24" t="s">
        <v>1484</v>
      </c>
    </row>
    <row r="91" spans="2:65" s="1" customFormat="1" ht="13.5">
      <c r="B91" s="41"/>
      <c r="D91" s="186" t="s">
        <v>179</v>
      </c>
      <c r="F91" s="187" t="s">
        <v>1485</v>
      </c>
      <c r="I91" s="188"/>
      <c r="L91" s="41"/>
      <c r="M91" s="189"/>
      <c r="N91" s="42"/>
      <c r="O91" s="42"/>
      <c r="P91" s="42"/>
      <c r="Q91" s="42"/>
      <c r="R91" s="42"/>
      <c r="S91" s="42"/>
      <c r="T91" s="70"/>
      <c r="AT91" s="24" t="s">
        <v>179</v>
      </c>
      <c r="AU91" s="24" t="s">
        <v>84</v>
      </c>
    </row>
    <row r="92" spans="2:65" s="1" customFormat="1" ht="16.5" customHeight="1">
      <c r="B92" s="173"/>
      <c r="C92" s="174" t="s">
        <v>203</v>
      </c>
      <c r="D92" s="174" t="s">
        <v>173</v>
      </c>
      <c r="E92" s="175" t="s">
        <v>1486</v>
      </c>
      <c r="F92" s="176" t="s">
        <v>1487</v>
      </c>
      <c r="G92" s="177" t="s">
        <v>1471</v>
      </c>
      <c r="H92" s="178">
        <v>1</v>
      </c>
      <c r="I92" s="179"/>
      <c r="J92" s="180">
        <f>ROUND(I92*H92,2)</f>
        <v>0</v>
      </c>
      <c r="K92" s="176" t="s">
        <v>5</v>
      </c>
      <c r="L92" s="41"/>
      <c r="M92" s="181" t="s">
        <v>5</v>
      </c>
      <c r="N92" s="182" t="s">
        <v>46</v>
      </c>
      <c r="O92" s="42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4" t="s">
        <v>1472</v>
      </c>
      <c r="AT92" s="24" t="s">
        <v>173</v>
      </c>
      <c r="AU92" s="24" t="s">
        <v>84</v>
      </c>
      <c r="AY92" s="24" t="s">
        <v>171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4" t="s">
        <v>24</v>
      </c>
      <c r="BK92" s="185">
        <f>ROUND(I92*H92,2)</f>
        <v>0</v>
      </c>
      <c r="BL92" s="24" t="s">
        <v>1472</v>
      </c>
      <c r="BM92" s="24" t="s">
        <v>1488</v>
      </c>
    </row>
    <row r="93" spans="2:65" s="1" customFormat="1" ht="13.5">
      <c r="B93" s="41"/>
      <c r="D93" s="186" t="s">
        <v>179</v>
      </c>
      <c r="F93" s="187" t="s">
        <v>1487</v>
      </c>
      <c r="I93" s="188"/>
      <c r="L93" s="41"/>
      <c r="M93" s="189"/>
      <c r="N93" s="42"/>
      <c r="O93" s="42"/>
      <c r="P93" s="42"/>
      <c r="Q93" s="42"/>
      <c r="R93" s="42"/>
      <c r="S93" s="42"/>
      <c r="T93" s="70"/>
      <c r="AT93" s="24" t="s">
        <v>179</v>
      </c>
      <c r="AU93" s="24" t="s">
        <v>84</v>
      </c>
    </row>
    <row r="94" spans="2:65" s="1" customFormat="1" ht="16.5" customHeight="1">
      <c r="B94" s="173"/>
      <c r="C94" s="174" t="s">
        <v>210</v>
      </c>
      <c r="D94" s="174" t="s">
        <v>173</v>
      </c>
      <c r="E94" s="175" t="s">
        <v>1489</v>
      </c>
      <c r="F94" s="176" t="s">
        <v>1490</v>
      </c>
      <c r="G94" s="177" t="s">
        <v>1471</v>
      </c>
      <c r="H94" s="178">
        <v>1</v>
      </c>
      <c r="I94" s="179"/>
      <c r="J94" s="180">
        <f>ROUND(I94*H94,2)</f>
        <v>0</v>
      </c>
      <c r="K94" s="176" t="s">
        <v>5</v>
      </c>
      <c r="L94" s="41"/>
      <c r="M94" s="181" t="s">
        <v>5</v>
      </c>
      <c r="N94" s="182" t="s">
        <v>46</v>
      </c>
      <c r="O94" s="42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AR94" s="24" t="s">
        <v>1472</v>
      </c>
      <c r="AT94" s="24" t="s">
        <v>173</v>
      </c>
      <c r="AU94" s="24" t="s">
        <v>84</v>
      </c>
      <c r="AY94" s="24" t="s">
        <v>171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24" t="s">
        <v>24</v>
      </c>
      <c r="BK94" s="185">
        <f>ROUND(I94*H94,2)</f>
        <v>0</v>
      </c>
      <c r="BL94" s="24" t="s">
        <v>1472</v>
      </c>
      <c r="BM94" s="24" t="s">
        <v>1491</v>
      </c>
    </row>
    <row r="95" spans="2:65" s="1" customFormat="1" ht="13.5">
      <c r="B95" s="41"/>
      <c r="D95" s="186" t="s">
        <v>179</v>
      </c>
      <c r="F95" s="187" t="s">
        <v>1490</v>
      </c>
      <c r="I95" s="188"/>
      <c r="L95" s="41"/>
      <c r="M95" s="189"/>
      <c r="N95" s="42"/>
      <c r="O95" s="42"/>
      <c r="P95" s="42"/>
      <c r="Q95" s="42"/>
      <c r="R95" s="42"/>
      <c r="S95" s="42"/>
      <c r="T95" s="70"/>
      <c r="AT95" s="24" t="s">
        <v>179</v>
      </c>
      <c r="AU95" s="24" t="s">
        <v>84</v>
      </c>
    </row>
    <row r="96" spans="2:65" s="1" customFormat="1" ht="16.5" customHeight="1">
      <c r="B96" s="173"/>
      <c r="C96" s="174" t="s">
        <v>215</v>
      </c>
      <c r="D96" s="174" t="s">
        <v>173</v>
      </c>
      <c r="E96" s="175" t="s">
        <v>1492</v>
      </c>
      <c r="F96" s="176" t="s">
        <v>1493</v>
      </c>
      <c r="G96" s="177" t="s">
        <v>1471</v>
      </c>
      <c r="H96" s="178">
        <v>1</v>
      </c>
      <c r="I96" s="179"/>
      <c r="J96" s="180">
        <f>ROUND(I96*H96,2)</f>
        <v>0</v>
      </c>
      <c r="K96" s="176" t="s">
        <v>5</v>
      </c>
      <c r="L96" s="41"/>
      <c r="M96" s="181" t="s">
        <v>5</v>
      </c>
      <c r="N96" s="182" t="s">
        <v>46</v>
      </c>
      <c r="O96" s="42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24" t="s">
        <v>1472</v>
      </c>
      <c r="AT96" s="24" t="s">
        <v>173</v>
      </c>
      <c r="AU96" s="24" t="s">
        <v>84</v>
      </c>
      <c r="AY96" s="24" t="s">
        <v>171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4" t="s">
        <v>24</v>
      </c>
      <c r="BK96" s="185">
        <f>ROUND(I96*H96,2)</f>
        <v>0</v>
      </c>
      <c r="BL96" s="24" t="s">
        <v>1472</v>
      </c>
      <c r="BM96" s="24" t="s">
        <v>1494</v>
      </c>
    </row>
    <row r="97" spans="2:65" s="1" customFormat="1" ht="13.5">
      <c r="B97" s="41"/>
      <c r="D97" s="186" t="s">
        <v>179</v>
      </c>
      <c r="F97" s="187" t="s">
        <v>1493</v>
      </c>
      <c r="I97" s="188"/>
      <c r="L97" s="41"/>
      <c r="M97" s="189"/>
      <c r="N97" s="42"/>
      <c r="O97" s="42"/>
      <c r="P97" s="42"/>
      <c r="Q97" s="42"/>
      <c r="R97" s="42"/>
      <c r="S97" s="42"/>
      <c r="T97" s="70"/>
      <c r="AT97" s="24" t="s">
        <v>179</v>
      </c>
      <c r="AU97" s="24" t="s">
        <v>84</v>
      </c>
    </row>
    <row r="98" spans="2:65" s="1" customFormat="1" ht="16.5" customHeight="1">
      <c r="B98" s="173"/>
      <c r="C98" s="174" t="s">
        <v>221</v>
      </c>
      <c r="D98" s="174" t="s">
        <v>173</v>
      </c>
      <c r="E98" s="175" t="s">
        <v>1495</v>
      </c>
      <c r="F98" s="176" t="s">
        <v>1496</v>
      </c>
      <c r="G98" s="177" t="s">
        <v>1471</v>
      </c>
      <c r="H98" s="178">
        <v>1</v>
      </c>
      <c r="I98" s="179"/>
      <c r="J98" s="180">
        <f>ROUND(I98*H98,2)</f>
        <v>0</v>
      </c>
      <c r="K98" s="176" t="s">
        <v>5</v>
      </c>
      <c r="L98" s="41"/>
      <c r="M98" s="181" t="s">
        <v>5</v>
      </c>
      <c r="N98" s="182" t="s">
        <v>46</v>
      </c>
      <c r="O98" s="42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4" t="s">
        <v>1472</v>
      </c>
      <c r="AT98" s="24" t="s">
        <v>173</v>
      </c>
      <c r="AU98" s="24" t="s">
        <v>84</v>
      </c>
      <c r="AY98" s="24" t="s">
        <v>171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4" t="s">
        <v>24</v>
      </c>
      <c r="BK98" s="185">
        <f>ROUND(I98*H98,2)</f>
        <v>0</v>
      </c>
      <c r="BL98" s="24" t="s">
        <v>1472</v>
      </c>
      <c r="BM98" s="24" t="s">
        <v>1497</v>
      </c>
    </row>
    <row r="99" spans="2:65" s="1" customFormat="1" ht="13.5">
      <c r="B99" s="41"/>
      <c r="D99" s="186" t="s">
        <v>179</v>
      </c>
      <c r="F99" s="187" t="s">
        <v>1496</v>
      </c>
      <c r="I99" s="188"/>
      <c r="L99" s="41"/>
      <c r="M99" s="189"/>
      <c r="N99" s="42"/>
      <c r="O99" s="42"/>
      <c r="P99" s="42"/>
      <c r="Q99" s="42"/>
      <c r="R99" s="42"/>
      <c r="S99" s="42"/>
      <c r="T99" s="70"/>
      <c r="AT99" s="24" t="s">
        <v>179</v>
      </c>
      <c r="AU99" s="24" t="s">
        <v>84</v>
      </c>
    </row>
    <row r="100" spans="2:65" s="1" customFormat="1" ht="16.5" customHeight="1">
      <c r="B100" s="173"/>
      <c r="C100" s="174" t="s">
        <v>227</v>
      </c>
      <c r="D100" s="174" t="s">
        <v>173</v>
      </c>
      <c r="E100" s="175" t="s">
        <v>1498</v>
      </c>
      <c r="F100" s="176" t="s">
        <v>1499</v>
      </c>
      <c r="G100" s="177" t="s">
        <v>1471</v>
      </c>
      <c r="H100" s="178">
        <v>1</v>
      </c>
      <c r="I100" s="179"/>
      <c r="J100" s="180">
        <f>ROUND(I100*H100,2)</f>
        <v>0</v>
      </c>
      <c r="K100" s="176" t="s">
        <v>5</v>
      </c>
      <c r="L100" s="41"/>
      <c r="M100" s="181" t="s">
        <v>5</v>
      </c>
      <c r="N100" s="182" t="s">
        <v>46</v>
      </c>
      <c r="O100" s="42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4" t="s">
        <v>1472</v>
      </c>
      <c r="AT100" s="24" t="s">
        <v>173</v>
      </c>
      <c r="AU100" s="24" t="s">
        <v>84</v>
      </c>
      <c r="AY100" s="24" t="s">
        <v>171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4" t="s">
        <v>24</v>
      </c>
      <c r="BK100" s="185">
        <f>ROUND(I100*H100,2)</f>
        <v>0</v>
      </c>
      <c r="BL100" s="24" t="s">
        <v>1472</v>
      </c>
      <c r="BM100" s="24" t="s">
        <v>1500</v>
      </c>
    </row>
    <row r="101" spans="2:65" s="1" customFormat="1" ht="13.5">
      <c r="B101" s="41"/>
      <c r="D101" s="186" t="s">
        <v>179</v>
      </c>
      <c r="F101" s="187" t="s">
        <v>1499</v>
      </c>
      <c r="I101" s="188"/>
      <c r="L101" s="41"/>
      <c r="M101" s="189"/>
      <c r="N101" s="42"/>
      <c r="O101" s="42"/>
      <c r="P101" s="42"/>
      <c r="Q101" s="42"/>
      <c r="R101" s="42"/>
      <c r="S101" s="42"/>
      <c r="T101" s="70"/>
      <c r="AT101" s="24" t="s">
        <v>179</v>
      </c>
      <c r="AU101" s="24" t="s">
        <v>84</v>
      </c>
    </row>
    <row r="102" spans="2:65" s="10" customFormat="1" ht="29.85" customHeight="1">
      <c r="B102" s="160"/>
      <c r="D102" s="161" t="s">
        <v>74</v>
      </c>
      <c r="E102" s="171" t="s">
        <v>1501</v>
      </c>
      <c r="F102" s="171" t="s">
        <v>1502</v>
      </c>
      <c r="I102" s="163"/>
      <c r="J102" s="172">
        <f>BK102</f>
        <v>0</v>
      </c>
      <c r="L102" s="160"/>
      <c r="M102" s="165"/>
      <c r="N102" s="166"/>
      <c r="O102" s="166"/>
      <c r="P102" s="167">
        <f>SUM(P103:P106)</f>
        <v>0</v>
      </c>
      <c r="Q102" s="166"/>
      <c r="R102" s="167">
        <f>SUM(R103:R106)</f>
        <v>0</v>
      </c>
      <c r="S102" s="166"/>
      <c r="T102" s="168">
        <f>SUM(T103:T106)</f>
        <v>0</v>
      </c>
      <c r="AR102" s="161" t="s">
        <v>203</v>
      </c>
      <c r="AT102" s="169" t="s">
        <v>74</v>
      </c>
      <c r="AU102" s="169" t="s">
        <v>24</v>
      </c>
      <c r="AY102" s="161" t="s">
        <v>171</v>
      </c>
      <c r="BK102" s="170">
        <f>SUM(BK103:BK106)</f>
        <v>0</v>
      </c>
    </row>
    <row r="103" spans="2:65" s="1" customFormat="1" ht="16.5" customHeight="1">
      <c r="B103" s="173"/>
      <c r="C103" s="174" t="s">
        <v>29</v>
      </c>
      <c r="D103" s="174" t="s">
        <v>173</v>
      </c>
      <c r="E103" s="175" t="s">
        <v>1503</v>
      </c>
      <c r="F103" s="176" t="s">
        <v>1504</v>
      </c>
      <c r="G103" s="177" t="s">
        <v>1471</v>
      </c>
      <c r="H103" s="178">
        <v>1</v>
      </c>
      <c r="I103" s="179"/>
      <c r="J103" s="180">
        <f>ROUND(I103*H103,2)</f>
        <v>0</v>
      </c>
      <c r="K103" s="176" t="s">
        <v>195</v>
      </c>
      <c r="L103" s="41"/>
      <c r="M103" s="181" t="s">
        <v>5</v>
      </c>
      <c r="N103" s="182" t="s">
        <v>46</v>
      </c>
      <c r="O103" s="42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4" t="s">
        <v>1472</v>
      </c>
      <c r="AT103" s="24" t="s">
        <v>173</v>
      </c>
      <c r="AU103" s="24" t="s">
        <v>84</v>
      </c>
      <c r="AY103" s="24" t="s">
        <v>171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4" t="s">
        <v>24</v>
      </c>
      <c r="BK103" s="185">
        <f>ROUND(I103*H103,2)</f>
        <v>0</v>
      </c>
      <c r="BL103" s="24" t="s">
        <v>1472</v>
      </c>
      <c r="BM103" s="24" t="s">
        <v>1505</v>
      </c>
    </row>
    <row r="104" spans="2:65" s="1" customFormat="1" ht="13.5">
      <c r="B104" s="41"/>
      <c r="D104" s="186" t="s">
        <v>179</v>
      </c>
      <c r="F104" s="187" t="s">
        <v>1506</v>
      </c>
      <c r="I104" s="188"/>
      <c r="L104" s="41"/>
      <c r="M104" s="189"/>
      <c r="N104" s="42"/>
      <c r="O104" s="42"/>
      <c r="P104" s="42"/>
      <c r="Q104" s="42"/>
      <c r="R104" s="42"/>
      <c r="S104" s="42"/>
      <c r="T104" s="70"/>
      <c r="AT104" s="24" t="s">
        <v>179</v>
      </c>
      <c r="AU104" s="24" t="s">
        <v>84</v>
      </c>
    </row>
    <row r="105" spans="2:65" s="1" customFormat="1" ht="16.5" customHeight="1">
      <c r="B105" s="173"/>
      <c r="C105" s="174" t="s">
        <v>111</v>
      </c>
      <c r="D105" s="174" t="s">
        <v>173</v>
      </c>
      <c r="E105" s="175" t="s">
        <v>1507</v>
      </c>
      <c r="F105" s="176" t="s">
        <v>1508</v>
      </c>
      <c r="G105" s="177" t="s">
        <v>1471</v>
      </c>
      <c r="H105" s="178">
        <v>1</v>
      </c>
      <c r="I105" s="179"/>
      <c r="J105" s="180">
        <f>ROUND(I105*H105,2)</f>
        <v>0</v>
      </c>
      <c r="K105" s="176" t="s">
        <v>195</v>
      </c>
      <c r="L105" s="41"/>
      <c r="M105" s="181" t="s">
        <v>5</v>
      </c>
      <c r="N105" s="182" t="s">
        <v>46</v>
      </c>
      <c r="O105" s="42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24" t="s">
        <v>1472</v>
      </c>
      <c r="AT105" s="24" t="s">
        <v>173</v>
      </c>
      <c r="AU105" s="24" t="s">
        <v>84</v>
      </c>
      <c r="AY105" s="24" t="s">
        <v>171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4" t="s">
        <v>24</v>
      </c>
      <c r="BK105" s="185">
        <f>ROUND(I105*H105,2)</f>
        <v>0</v>
      </c>
      <c r="BL105" s="24" t="s">
        <v>1472</v>
      </c>
      <c r="BM105" s="24" t="s">
        <v>1509</v>
      </c>
    </row>
    <row r="106" spans="2:65" s="1" customFormat="1" ht="13.5">
      <c r="B106" s="41"/>
      <c r="D106" s="186" t="s">
        <v>179</v>
      </c>
      <c r="F106" s="187" t="s">
        <v>1508</v>
      </c>
      <c r="I106" s="188"/>
      <c r="L106" s="41"/>
      <c r="M106" s="189"/>
      <c r="N106" s="42"/>
      <c r="O106" s="42"/>
      <c r="P106" s="42"/>
      <c r="Q106" s="42"/>
      <c r="R106" s="42"/>
      <c r="S106" s="42"/>
      <c r="T106" s="70"/>
      <c r="AT106" s="24" t="s">
        <v>179</v>
      </c>
      <c r="AU106" s="24" t="s">
        <v>84</v>
      </c>
    </row>
    <row r="107" spans="2:65" s="10" customFormat="1" ht="29.85" customHeight="1">
      <c r="B107" s="160"/>
      <c r="D107" s="161" t="s">
        <v>74</v>
      </c>
      <c r="E107" s="171" t="s">
        <v>1510</v>
      </c>
      <c r="F107" s="171" t="s">
        <v>1511</v>
      </c>
      <c r="I107" s="163"/>
      <c r="J107" s="172">
        <f>BK107</f>
        <v>0</v>
      </c>
      <c r="L107" s="160"/>
      <c r="M107" s="165"/>
      <c r="N107" s="166"/>
      <c r="O107" s="166"/>
      <c r="P107" s="167">
        <f>SUM(P108:P111)</f>
        <v>0</v>
      </c>
      <c r="Q107" s="166"/>
      <c r="R107" s="167">
        <f>SUM(R108:R111)</f>
        <v>0</v>
      </c>
      <c r="S107" s="166"/>
      <c r="T107" s="168">
        <f>SUM(T108:T111)</f>
        <v>0</v>
      </c>
      <c r="AR107" s="161" t="s">
        <v>203</v>
      </c>
      <c r="AT107" s="169" t="s">
        <v>74</v>
      </c>
      <c r="AU107" s="169" t="s">
        <v>24</v>
      </c>
      <c r="AY107" s="161" t="s">
        <v>171</v>
      </c>
      <c r="BK107" s="170">
        <f>SUM(BK108:BK111)</f>
        <v>0</v>
      </c>
    </row>
    <row r="108" spans="2:65" s="1" customFormat="1" ht="25.5" customHeight="1">
      <c r="B108" s="173"/>
      <c r="C108" s="174" t="s">
        <v>114</v>
      </c>
      <c r="D108" s="174" t="s">
        <v>173</v>
      </c>
      <c r="E108" s="175" t="s">
        <v>1512</v>
      </c>
      <c r="F108" s="176" t="s">
        <v>1513</v>
      </c>
      <c r="G108" s="177" t="s">
        <v>1471</v>
      </c>
      <c r="H108" s="178">
        <v>1</v>
      </c>
      <c r="I108" s="179"/>
      <c r="J108" s="180">
        <f>ROUND(I108*H108,2)</f>
        <v>0</v>
      </c>
      <c r="K108" s="176" t="s">
        <v>195</v>
      </c>
      <c r="L108" s="41"/>
      <c r="M108" s="181" t="s">
        <v>5</v>
      </c>
      <c r="N108" s="182" t="s">
        <v>46</v>
      </c>
      <c r="O108" s="42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24" t="s">
        <v>1472</v>
      </c>
      <c r="AT108" s="24" t="s">
        <v>173</v>
      </c>
      <c r="AU108" s="24" t="s">
        <v>84</v>
      </c>
      <c r="AY108" s="24" t="s">
        <v>171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4" t="s">
        <v>24</v>
      </c>
      <c r="BK108" s="185">
        <f>ROUND(I108*H108,2)</f>
        <v>0</v>
      </c>
      <c r="BL108" s="24" t="s">
        <v>1472</v>
      </c>
      <c r="BM108" s="24" t="s">
        <v>1514</v>
      </c>
    </row>
    <row r="109" spans="2:65" s="1" customFormat="1" ht="27">
      <c r="B109" s="41"/>
      <c r="D109" s="186" t="s">
        <v>179</v>
      </c>
      <c r="F109" s="187" t="s">
        <v>1513</v>
      </c>
      <c r="I109" s="188"/>
      <c r="L109" s="41"/>
      <c r="M109" s="189"/>
      <c r="N109" s="42"/>
      <c r="O109" s="42"/>
      <c r="P109" s="42"/>
      <c r="Q109" s="42"/>
      <c r="R109" s="42"/>
      <c r="S109" s="42"/>
      <c r="T109" s="70"/>
      <c r="AT109" s="24" t="s">
        <v>179</v>
      </c>
      <c r="AU109" s="24" t="s">
        <v>84</v>
      </c>
    </row>
    <row r="110" spans="2:65" s="1" customFormat="1" ht="16.5" customHeight="1">
      <c r="B110" s="173"/>
      <c r="C110" s="174" t="s">
        <v>117</v>
      </c>
      <c r="D110" s="174" t="s">
        <v>173</v>
      </c>
      <c r="E110" s="175" t="s">
        <v>1515</v>
      </c>
      <c r="F110" s="176" t="s">
        <v>1516</v>
      </c>
      <c r="G110" s="177" t="s">
        <v>1471</v>
      </c>
      <c r="H110" s="178">
        <v>1</v>
      </c>
      <c r="I110" s="179"/>
      <c r="J110" s="180">
        <f>ROUND(I110*H110,2)</f>
        <v>0</v>
      </c>
      <c r="K110" s="176" t="s">
        <v>195</v>
      </c>
      <c r="L110" s="41"/>
      <c r="M110" s="181" t="s">
        <v>5</v>
      </c>
      <c r="N110" s="182" t="s">
        <v>46</v>
      </c>
      <c r="O110" s="42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AR110" s="24" t="s">
        <v>1472</v>
      </c>
      <c r="AT110" s="24" t="s">
        <v>173</v>
      </c>
      <c r="AU110" s="24" t="s">
        <v>84</v>
      </c>
      <c r="AY110" s="24" t="s">
        <v>171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4" t="s">
        <v>24</v>
      </c>
      <c r="BK110" s="185">
        <f>ROUND(I110*H110,2)</f>
        <v>0</v>
      </c>
      <c r="BL110" s="24" t="s">
        <v>1472</v>
      </c>
      <c r="BM110" s="24" t="s">
        <v>1517</v>
      </c>
    </row>
    <row r="111" spans="2:65" s="1" customFormat="1" ht="13.5">
      <c r="B111" s="41"/>
      <c r="D111" s="186" t="s">
        <v>179</v>
      </c>
      <c r="F111" s="187" t="s">
        <v>1518</v>
      </c>
      <c r="I111" s="188"/>
      <c r="L111" s="41"/>
      <c r="M111" s="189"/>
      <c r="N111" s="42"/>
      <c r="O111" s="42"/>
      <c r="P111" s="42"/>
      <c r="Q111" s="42"/>
      <c r="R111" s="42"/>
      <c r="S111" s="42"/>
      <c r="T111" s="70"/>
      <c r="AT111" s="24" t="s">
        <v>179</v>
      </c>
      <c r="AU111" s="24" t="s">
        <v>84</v>
      </c>
    </row>
    <row r="112" spans="2:65" s="10" customFormat="1" ht="29.85" customHeight="1">
      <c r="B112" s="160"/>
      <c r="D112" s="161" t="s">
        <v>74</v>
      </c>
      <c r="E112" s="171" t="s">
        <v>1519</v>
      </c>
      <c r="F112" s="171" t="s">
        <v>1520</v>
      </c>
      <c r="I112" s="163"/>
      <c r="J112" s="172">
        <f>BK112</f>
        <v>0</v>
      </c>
      <c r="L112" s="160"/>
      <c r="M112" s="165"/>
      <c r="N112" s="166"/>
      <c r="O112" s="166"/>
      <c r="P112" s="167">
        <f>SUM(P113:P114)</f>
        <v>0</v>
      </c>
      <c r="Q112" s="166"/>
      <c r="R112" s="167">
        <f>SUM(R113:R114)</f>
        <v>0</v>
      </c>
      <c r="S112" s="166"/>
      <c r="T112" s="168">
        <f>SUM(T113:T114)</f>
        <v>0</v>
      </c>
      <c r="AR112" s="161" t="s">
        <v>203</v>
      </c>
      <c r="AT112" s="169" t="s">
        <v>74</v>
      </c>
      <c r="AU112" s="169" t="s">
        <v>24</v>
      </c>
      <c r="AY112" s="161" t="s">
        <v>171</v>
      </c>
      <c r="BK112" s="170">
        <f>SUM(BK113:BK114)</f>
        <v>0</v>
      </c>
    </row>
    <row r="113" spans="2:65" s="1" customFormat="1" ht="16.5" customHeight="1">
      <c r="B113" s="173"/>
      <c r="C113" s="174" t="s">
        <v>120</v>
      </c>
      <c r="D113" s="174" t="s">
        <v>173</v>
      </c>
      <c r="E113" s="175" t="s">
        <v>1521</v>
      </c>
      <c r="F113" s="176" t="s">
        <v>1522</v>
      </c>
      <c r="G113" s="177" t="s">
        <v>1471</v>
      </c>
      <c r="H113" s="178">
        <v>1</v>
      </c>
      <c r="I113" s="179"/>
      <c r="J113" s="180">
        <f>ROUND(I113*H113,2)</f>
        <v>0</v>
      </c>
      <c r="K113" s="176" t="s">
        <v>195</v>
      </c>
      <c r="L113" s="41"/>
      <c r="M113" s="181" t="s">
        <v>5</v>
      </c>
      <c r="N113" s="182" t="s">
        <v>46</v>
      </c>
      <c r="O113" s="42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AR113" s="24" t="s">
        <v>1472</v>
      </c>
      <c r="AT113" s="24" t="s">
        <v>173</v>
      </c>
      <c r="AU113" s="24" t="s">
        <v>84</v>
      </c>
      <c r="AY113" s="24" t="s">
        <v>171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24" t="s">
        <v>24</v>
      </c>
      <c r="BK113" s="185">
        <f>ROUND(I113*H113,2)</f>
        <v>0</v>
      </c>
      <c r="BL113" s="24" t="s">
        <v>1472</v>
      </c>
      <c r="BM113" s="24" t="s">
        <v>1523</v>
      </c>
    </row>
    <row r="114" spans="2:65" s="1" customFormat="1" ht="13.5">
      <c r="B114" s="41"/>
      <c r="D114" s="186" t="s">
        <v>179</v>
      </c>
      <c r="F114" s="187" t="s">
        <v>1524</v>
      </c>
      <c r="I114" s="188"/>
      <c r="L114" s="41"/>
      <c r="M114" s="224"/>
      <c r="N114" s="225"/>
      <c r="O114" s="225"/>
      <c r="P114" s="225"/>
      <c r="Q114" s="225"/>
      <c r="R114" s="225"/>
      <c r="S114" s="225"/>
      <c r="T114" s="226"/>
      <c r="AT114" s="24" t="s">
        <v>179</v>
      </c>
      <c r="AU114" s="24" t="s">
        <v>84</v>
      </c>
    </row>
    <row r="115" spans="2:65" s="1" customFormat="1" ht="6.95" customHeight="1">
      <c r="B115" s="56"/>
      <c r="C115" s="57"/>
      <c r="D115" s="57"/>
      <c r="E115" s="57"/>
      <c r="F115" s="57"/>
      <c r="G115" s="57"/>
      <c r="H115" s="57"/>
      <c r="I115" s="127"/>
      <c r="J115" s="57"/>
      <c r="K115" s="57"/>
      <c r="L115" s="41"/>
    </row>
  </sheetData>
  <autoFilter ref="C80:K114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83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142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ROUND(J83,2)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ROUND(SUM(BE83:BE275), 2)</f>
        <v>0</v>
      </c>
      <c r="G30" s="42"/>
      <c r="H30" s="42"/>
      <c r="I30" s="119">
        <v>0.21</v>
      </c>
      <c r="J30" s="118">
        <f>ROUND(ROUND((SUM(BE83:BE275)),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ROUND(SUM(BF83:BF275), 2)</f>
        <v>0</v>
      </c>
      <c r="G31" s="42"/>
      <c r="H31" s="42"/>
      <c r="I31" s="119">
        <v>0.15</v>
      </c>
      <c r="J31" s="118">
        <f>ROUND(ROUND((SUM(BF83:BF275)),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ROUND(SUM(BG83:BG275),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ROUND(SUM(BH83:BH275),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ROUND(SUM(BI83:BI275),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01 - SO 105 Příkop z "odstaveného ramene" Ondřejnice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J83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J84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J85</f>
        <v>0</v>
      </c>
      <c r="K58" s="148"/>
    </row>
    <row r="59" spans="2:47" s="8" customFormat="1" ht="19.899999999999999" customHeight="1">
      <c r="B59" s="142"/>
      <c r="C59" s="143"/>
      <c r="D59" s="144" t="s">
        <v>150</v>
      </c>
      <c r="E59" s="145"/>
      <c r="F59" s="145"/>
      <c r="G59" s="145"/>
      <c r="H59" s="145"/>
      <c r="I59" s="146"/>
      <c r="J59" s="147">
        <f>J157</f>
        <v>0</v>
      </c>
      <c r="K59" s="148"/>
    </row>
    <row r="60" spans="2:47" s="8" customFormat="1" ht="19.899999999999999" customHeight="1">
      <c r="B60" s="142"/>
      <c r="C60" s="143"/>
      <c r="D60" s="144" t="s">
        <v>151</v>
      </c>
      <c r="E60" s="145"/>
      <c r="F60" s="145"/>
      <c r="G60" s="145"/>
      <c r="H60" s="145"/>
      <c r="I60" s="146"/>
      <c r="J60" s="147">
        <f>J177</f>
        <v>0</v>
      </c>
      <c r="K60" s="148"/>
    </row>
    <row r="61" spans="2:47" s="8" customFormat="1" ht="19.899999999999999" customHeight="1">
      <c r="B61" s="142"/>
      <c r="C61" s="143"/>
      <c r="D61" s="144" t="s">
        <v>152</v>
      </c>
      <c r="E61" s="145"/>
      <c r="F61" s="145"/>
      <c r="G61" s="145"/>
      <c r="H61" s="145"/>
      <c r="I61" s="146"/>
      <c r="J61" s="147">
        <f>J206</f>
        <v>0</v>
      </c>
      <c r="K61" s="148"/>
    </row>
    <row r="62" spans="2:47" s="8" customFormat="1" ht="19.899999999999999" customHeight="1">
      <c r="B62" s="142"/>
      <c r="C62" s="143"/>
      <c r="D62" s="144" t="s">
        <v>153</v>
      </c>
      <c r="E62" s="145"/>
      <c r="F62" s="145"/>
      <c r="G62" s="145"/>
      <c r="H62" s="145"/>
      <c r="I62" s="146"/>
      <c r="J62" s="147">
        <f>J265</f>
        <v>0</v>
      </c>
      <c r="K62" s="148"/>
    </row>
    <row r="63" spans="2:47" s="8" customFormat="1" ht="19.899999999999999" customHeight="1">
      <c r="B63" s="142"/>
      <c r="C63" s="143"/>
      <c r="D63" s="144" t="s">
        <v>154</v>
      </c>
      <c r="E63" s="145"/>
      <c r="F63" s="145"/>
      <c r="G63" s="145"/>
      <c r="H63" s="145"/>
      <c r="I63" s="146"/>
      <c r="J63" s="147">
        <f>J273</f>
        <v>0</v>
      </c>
      <c r="K63" s="148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06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27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28"/>
      <c r="J69" s="60"/>
      <c r="K69" s="60"/>
      <c r="L69" s="41"/>
    </row>
    <row r="70" spans="2:12" s="1" customFormat="1" ht="36.950000000000003" customHeight="1">
      <c r="B70" s="41"/>
      <c r="C70" s="61" t="s">
        <v>155</v>
      </c>
      <c r="L70" s="41"/>
    </row>
    <row r="71" spans="2:12" s="1" customFormat="1" ht="6.95" customHeight="1">
      <c r="B71" s="41"/>
      <c r="L71" s="41"/>
    </row>
    <row r="72" spans="2:12" s="1" customFormat="1" ht="14.45" customHeight="1">
      <c r="B72" s="41"/>
      <c r="C72" s="63" t="s">
        <v>19</v>
      </c>
      <c r="L72" s="41"/>
    </row>
    <row r="73" spans="2:12" s="1" customFormat="1" ht="16.5" customHeight="1">
      <c r="B73" s="41"/>
      <c r="E73" s="363" t="str">
        <f>E7</f>
        <v>Revitalizace Mlýnského náhonu Proskovice</v>
      </c>
      <c r="F73" s="364"/>
      <c r="G73" s="364"/>
      <c r="H73" s="364"/>
      <c r="L73" s="41"/>
    </row>
    <row r="74" spans="2:12" s="1" customFormat="1" ht="14.45" customHeight="1">
      <c r="B74" s="41"/>
      <c r="C74" s="63" t="s">
        <v>141</v>
      </c>
      <c r="L74" s="41"/>
    </row>
    <row r="75" spans="2:12" s="1" customFormat="1" ht="17.25" customHeight="1">
      <c r="B75" s="41"/>
      <c r="E75" s="339" t="str">
        <f>E9</f>
        <v>01 - SO 105 Příkop z "odstaveného ramene" Ondřejnice</v>
      </c>
      <c r="F75" s="365"/>
      <c r="G75" s="365"/>
      <c r="H75" s="365"/>
      <c r="L75" s="41"/>
    </row>
    <row r="76" spans="2:12" s="1" customFormat="1" ht="6.95" customHeight="1">
      <c r="B76" s="41"/>
      <c r="L76" s="41"/>
    </row>
    <row r="77" spans="2:12" s="1" customFormat="1" ht="18" customHeight="1">
      <c r="B77" s="41"/>
      <c r="C77" s="63" t="s">
        <v>25</v>
      </c>
      <c r="F77" s="149" t="str">
        <f>F12</f>
        <v xml:space="preserve"> </v>
      </c>
      <c r="I77" s="150" t="s">
        <v>27</v>
      </c>
      <c r="J77" s="67" t="str">
        <f>IF(J12="","",J12)</f>
        <v>12. 11. 2015</v>
      </c>
      <c r="L77" s="41"/>
    </row>
    <row r="78" spans="2:12" s="1" customFormat="1" ht="6.95" customHeight="1">
      <c r="B78" s="41"/>
      <c r="L78" s="41"/>
    </row>
    <row r="79" spans="2:12" s="1" customFormat="1">
      <c r="B79" s="41"/>
      <c r="C79" s="63" t="s">
        <v>31</v>
      </c>
      <c r="F79" s="149" t="str">
        <f>E15</f>
        <v>Statutární mšsto Ostrava, MO Proskovice</v>
      </c>
      <c r="I79" s="150" t="s">
        <v>37</v>
      </c>
      <c r="J79" s="149" t="str">
        <f>E21</f>
        <v>Sweco Hydroprojekt a.s., OZ Ostrava</v>
      </c>
      <c r="L79" s="41"/>
    </row>
    <row r="80" spans="2:12" s="1" customFormat="1" ht="14.45" customHeight="1">
      <c r="B80" s="41"/>
      <c r="C80" s="63" t="s">
        <v>35</v>
      </c>
      <c r="F80" s="149" t="str">
        <f>IF(E18="","",E18)</f>
        <v/>
      </c>
      <c r="L80" s="41"/>
    </row>
    <row r="81" spans="2:65" s="1" customFormat="1" ht="10.35" customHeight="1">
      <c r="B81" s="41"/>
      <c r="L81" s="41"/>
    </row>
    <row r="82" spans="2:65" s="9" customFormat="1" ht="29.25" customHeight="1">
      <c r="B82" s="151"/>
      <c r="C82" s="152" t="s">
        <v>156</v>
      </c>
      <c r="D82" s="153" t="s">
        <v>60</v>
      </c>
      <c r="E82" s="153" t="s">
        <v>56</v>
      </c>
      <c r="F82" s="153" t="s">
        <v>157</v>
      </c>
      <c r="G82" s="153" t="s">
        <v>158</v>
      </c>
      <c r="H82" s="153" t="s">
        <v>159</v>
      </c>
      <c r="I82" s="154" t="s">
        <v>160</v>
      </c>
      <c r="J82" s="153" t="s">
        <v>145</v>
      </c>
      <c r="K82" s="155" t="s">
        <v>161</v>
      </c>
      <c r="L82" s="151"/>
      <c r="M82" s="73" t="s">
        <v>162</v>
      </c>
      <c r="N82" s="74" t="s">
        <v>45</v>
      </c>
      <c r="O82" s="74" t="s">
        <v>163</v>
      </c>
      <c r="P82" s="74" t="s">
        <v>164</v>
      </c>
      <c r="Q82" s="74" t="s">
        <v>165</v>
      </c>
      <c r="R82" s="74" t="s">
        <v>166</v>
      </c>
      <c r="S82" s="74" t="s">
        <v>167</v>
      </c>
      <c r="T82" s="75" t="s">
        <v>168</v>
      </c>
    </row>
    <row r="83" spans="2:65" s="1" customFormat="1" ht="29.25" customHeight="1">
      <c r="B83" s="41"/>
      <c r="C83" s="77" t="s">
        <v>146</v>
      </c>
      <c r="J83" s="156">
        <f>BK83</f>
        <v>0</v>
      </c>
      <c r="L83" s="41"/>
      <c r="M83" s="76"/>
      <c r="N83" s="68"/>
      <c r="O83" s="68"/>
      <c r="P83" s="157">
        <f>P84</f>
        <v>0</v>
      </c>
      <c r="Q83" s="68"/>
      <c r="R83" s="157">
        <f>R84</f>
        <v>285.99936911999998</v>
      </c>
      <c r="S83" s="68"/>
      <c r="T83" s="158">
        <f>T84</f>
        <v>2.3250000000000002</v>
      </c>
      <c r="AT83" s="24" t="s">
        <v>74</v>
      </c>
      <c r="AU83" s="24" t="s">
        <v>147</v>
      </c>
      <c r="BK83" s="159">
        <f>BK84</f>
        <v>0</v>
      </c>
    </row>
    <row r="84" spans="2:65" s="10" customFormat="1" ht="37.35" customHeight="1">
      <c r="B84" s="160"/>
      <c r="D84" s="161" t="s">
        <v>74</v>
      </c>
      <c r="E84" s="162" t="s">
        <v>169</v>
      </c>
      <c r="F84" s="162" t="s">
        <v>170</v>
      </c>
      <c r="I84" s="163"/>
      <c r="J84" s="164">
        <f>BK84</f>
        <v>0</v>
      </c>
      <c r="L84" s="160"/>
      <c r="M84" s="165"/>
      <c r="N84" s="166"/>
      <c r="O84" s="166"/>
      <c r="P84" s="167">
        <f>P85+P157+P177+P206+P265+P273</f>
        <v>0</v>
      </c>
      <c r="Q84" s="166"/>
      <c r="R84" s="167">
        <f>R85+R157+R177+R206+R265+R273</f>
        <v>285.99936911999998</v>
      </c>
      <c r="S84" s="166"/>
      <c r="T84" s="168">
        <f>T85+T157+T177+T206+T265+T273</f>
        <v>2.3250000000000002</v>
      </c>
      <c r="AR84" s="161" t="s">
        <v>24</v>
      </c>
      <c r="AT84" s="169" t="s">
        <v>74</v>
      </c>
      <c r="AU84" s="169" t="s">
        <v>75</v>
      </c>
      <c r="AY84" s="161" t="s">
        <v>171</v>
      </c>
      <c r="BK84" s="170">
        <f>BK85+BK157+BK177+BK206+BK265+BK273</f>
        <v>0</v>
      </c>
    </row>
    <row r="85" spans="2:65" s="10" customFormat="1" ht="19.899999999999999" customHeight="1">
      <c r="B85" s="160"/>
      <c r="D85" s="161" t="s">
        <v>74</v>
      </c>
      <c r="E85" s="171" t="s">
        <v>24</v>
      </c>
      <c r="F85" s="171" t="s">
        <v>172</v>
      </c>
      <c r="I85" s="163"/>
      <c r="J85" s="172">
        <f>BK85</f>
        <v>0</v>
      </c>
      <c r="L85" s="160"/>
      <c r="M85" s="165"/>
      <c r="N85" s="166"/>
      <c r="O85" s="166"/>
      <c r="P85" s="167">
        <f>SUM(P86:P156)</f>
        <v>0</v>
      </c>
      <c r="Q85" s="166"/>
      <c r="R85" s="167">
        <f>SUM(R86:R156)</f>
        <v>36.049999999999997</v>
      </c>
      <c r="S85" s="166"/>
      <c r="T85" s="168">
        <f>SUM(T86:T156)</f>
        <v>0</v>
      </c>
      <c r="AR85" s="161" t="s">
        <v>24</v>
      </c>
      <c r="AT85" s="169" t="s">
        <v>74</v>
      </c>
      <c r="AU85" s="169" t="s">
        <v>24</v>
      </c>
      <c r="AY85" s="161" t="s">
        <v>171</v>
      </c>
      <c r="BK85" s="170">
        <f>SUM(BK86:BK156)</f>
        <v>0</v>
      </c>
    </row>
    <row r="86" spans="2:65" s="1" customFormat="1" ht="25.5" customHeight="1">
      <c r="B86" s="173"/>
      <c r="C86" s="174" t="s">
        <v>24</v>
      </c>
      <c r="D86" s="174" t="s">
        <v>173</v>
      </c>
      <c r="E86" s="175" t="s">
        <v>174</v>
      </c>
      <c r="F86" s="176" t="s">
        <v>175</v>
      </c>
      <c r="G86" s="177" t="s">
        <v>176</v>
      </c>
      <c r="H86" s="178">
        <v>70</v>
      </c>
      <c r="I86" s="179"/>
      <c r="J86" s="180">
        <f>ROUND(I86*H86,2)</f>
        <v>0</v>
      </c>
      <c r="K86" s="176" t="s">
        <v>5</v>
      </c>
      <c r="L86" s="41"/>
      <c r="M86" s="181" t="s">
        <v>5</v>
      </c>
      <c r="N86" s="182" t="s">
        <v>46</v>
      </c>
      <c r="O86" s="42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AR86" s="24" t="s">
        <v>177</v>
      </c>
      <c r="AT86" s="24" t="s">
        <v>173</v>
      </c>
      <c r="AU86" s="24" t="s">
        <v>84</v>
      </c>
      <c r="AY86" s="24" t="s">
        <v>171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24" t="s">
        <v>24</v>
      </c>
      <c r="BK86" s="185">
        <f>ROUND(I86*H86,2)</f>
        <v>0</v>
      </c>
      <c r="BL86" s="24" t="s">
        <v>177</v>
      </c>
      <c r="BM86" s="24" t="s">
        <v>178</v>
      </c>
    </row>
    <row r="87" spans="2:65" s="1" customFormat="1" ht="27">
      <c r="B87" s="41"/>
      <c r="D87" s="186" t="s">
        <v>179</v>
      </c>
      <c r="F87" s="187" t="s">
        <v>180</v>
      </c>
      <c r="I87" s="188"/>
      <c r="L87" s="41"/>
      <c r="M87" s="189"/>
      <c r="N87" s="42"/>
      <c r="O87" s="42"/>
      <c r="P87" s="42"/>
      <c r="Q87" s="42"/>
      <c r="R87" s="42"/>
      <c r="S87" s="42"/>
      <c r="T87" s="70"/>
      <c r="AT87" s="24" t="s">
        <v>179</v>
      </c>
      <c r="AU87" s="24" t="s">
        <v>84</v>
      </c>
    </row>
    <row r="88" spans="2:65" s="1" customFormat="1" ht="27">
      <c r="B88" s="41"/>
      <c r="D88" s="186" t="s">
        <v>181</v>
      </c>
      <c r="F88" s="190" t="s">
        <v>182</v>
      </c>
      <c r="I88" s="188"/>
      <c r="L88" s="41"/>
      <c r="M88" s="189"/>
      <c r="N88" s="42"/>
      <c r="O88" s="42"/>
      <c r="P88" s="42"/>
      <c r="Q88" s="42"/>
      <c r="R88" s="42"/>
      <c r="S88" s="42"/>
      <c r="T88" s="70"/>
      <c r="AT88" s="24" t="s">
        <v>181</v>
      </c>
      <c r="AU88" s="24" t="s">
        <v>84</v>
      </c>
    </row>
    <row r="89" spans="2:65" s="11" customFormat="1" ht="13.5">
      <c r="B89" s="191"/>
      <c r="D89" s="186" t="s">
        <v>183</v>
      </c>
      <c r="E89" s="192" t="s">
        <v>5</v>
      </c>
      <c r="F89" s="193" t="s">
        <v>184</v>
      </c>
      <c r="H89" s="194">
        <v>70</v>
      </c>
      <c r="I89" s="195"/>
      <c r="L89" s="191"/>
      <c r="M89" s="196"/>
      <c r="N89" s="197"/>
      <c r="O89" s="197"/>
      <c r="P89" s="197"/>
      <c r="Q89" s="197"/>
      <c r="R89" s="197"/>
      <c r="S89" s="197"/>
      <c r="T89" s="198"/>
      <c r="AT89" s="192" t="s">
        <v>183</v>
      </c>
      <c r="AU89" s="192" t="s">
        <v>84</v>
      </c>
      <c r="AV89" s="11" t="s">
        <v>84</v>
      </c>
      <c r="AW89" s="11" t="s">
        <v>39</v>
      </c>
      <c r="AX89" s="11" t="s">
        <v>24</v>
      </c>
      <c r="AY89" s="192" t="s">
        <v>171</v>
      </c>
    </row>
    <row r="90" spans="2:65" s="1" customFormat="1" ht="16.5" customHeight="1">
      <c r="B90" s="173"/>
      <c r="C90" s="174" t="s">
        <v>84</v>
      </c>
      <c r="D90" s="174" t="s">
        <v>173</v>
      </c>
      <c r="E90" s="175" t="s">
        <v>185</v>
      </c>
      <c r="F90" s="176" t="s">
        <v>186</v>
      </c>
      <c r="G90" s="177" t="s">
        <v>187</v>
      </c>
      <c r="H90" s="178">
        <v>25</v>
      </c>
      <c r="I90" s="179"/>
      <c r="J90" s="180">
        <f>ROUND(I90*H90,2)</f>
        <v>0</v>
      </c>
      <c r="K90" s="176" t="s">
        <v>5</v>
      </c>
      <c r="L90" s="41"/>
      <c r="M90" s="181" t="s">
        <v>5</v>
      </c>
      <c r="N90" s="182" t="s">
        <v>46</v>
      </c>
      <c r="O90" s="42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24" t="s">
        <v>177</v>
      </c>
      <c r="AT90" s="24" t="s">
        <v>173</v>
      </c>
      <c r="AU90" s="24" t="s">
        <v>84</v>
      </c>
      <c r="AY90" s="24" t="s">
        <v>171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4" t="s">
        <v>24</v>
      </c>
      <c r="BK90" s="185">
        <f>ROUND(I90*H90,2)</f>
        <v>0</v>
      </c>
      <c r="BL90" s="24" t="s">
        <v>177</v>
      </c>
      <c r="BM90" s="24" t="s">
        <v>188</v>
      </c>
    </row>
    <row r="91" spans="2:65" s="1" customFormat="1" ht="13.5">
      <c r="B91" s="41"/>
      <c r="D91" s="186" t="s">
        <v>179</v>
      </c>
      <c r="F91" s="187" t="s">
        <v>189</v>
      </c>
      <c r="I91" s="188"/>
      <c r="L91" s="41"/>
      <c r="M91" s="189"/>
      <c r="N91" s="42"/>
      <c r="O91" s="42"/>
      <c r="P91" s="42"/>
      <c r="Q91" s="42"/>
      <c r="R91" s="42"/>
      <c r="S91" s="42"/>
      <c r="T91" s="70"/>
      <c r="AT91" s="24" t="s">
        <v>179</v>
      </c>
      <c r="AU91" s="24" t="s">
        <v>84</v>
      </c>
    </row>
    <row r="92" spans="2:65" s="1" customFormat="1" ht="27">
      <c r="B92" s="41"/>
      <c r="D92" s="186" t="s">
        <v>181</v>
      </c>
      <c r="F92" s="190" t="s">
        <v>182</v>
      </c>
      <c r="I92" s="188"/>
      <c r="L92" s="41"/>
      <c r="M92" s="189"/>
      <c r="N92" s="42"/>
      <c r="O92" s="42"/>
      <c r="P92" s="42"/>
      <c r="Q92" s="42"/>
      <c r="R92" s="42"/>
      <c r="S92" s="42"/>
      <c r="T92" s="70"/>
      <c r="AT92" s="24" t="s">
        <v>181</v>
      </c>
      <c r="AU92" s="24" t="s">
        <v>84</v>
      </c>
    </row>
    <row r="93" spans="2:65" s="11" customFormat="1" ht="13.5">
      <c r="B93" s="191"/>
      <c r="D93" s="186" t="s">
        <v>183</v>
      </c>
      <c r="E93" s="192" t="s">
        <v>5</v>
      </c>
      <c r="F93" s="193" t="s">
        <v>190</v>
      </c>
      <c r="H93" s="194">
        <v>25</v>
      </c>
      <c r="I93" s="195"/>
      <c r="L93" s="191"/>
      <c r="M93" s="196"/>
      <c r="N93" s="197"/>
      <c r="O93" s="197"/>
      <c r="P93" s="197"/>
      <c r="Q93" s="197"/>
      <c r="R93" s="197"/>
      <c r="S93" s="197"/>
      <c r="T93" s="198"/>
      <c r="AT93" s="192" t="s">
        <v>183</v>
      </c>
      <c r="AU93" s="192" t="s">
        <v>84</v>
      </c>
      <c r="AV93" s="11" t="s">
        <v>84</v>
      </c>
      <c r="AW93" s="11" t="s">
        <v>39</v>
      </c>
      <c r="AX93" s="11" t="s">
        <v>24</v>
      </c>
      <c r="AY93" s="192" t="s">
        <v>171</v>
      </c>
    </row>
    <row r="94" spans="2:65" s="1" customFormat="1" ht="16.5" customHeight="1">
      <c r="B94" s="173"/>
      <c r="C94" s="174" t="s">
        <v>191</v>
      </c>
      <c r="D94" s="174" t="s">
        <v>173</v>
      </c>
      <c r="E94" s="175" t="s">
        <v>192</v>
      </c>
      <c r="F94" s="176" t="s">
        <v>193</v>
      </c>
      <c r="G94" s="177" t="s">
        <v>194</v>
      </c>
      <c r="H94" s="178">
        <v>598</v>
      </c>
      <c r="I94" s="179"/>
      <c r="J94" s="180">
        <f>ROUND(I94*H94,2)</f>
        <v>0</v>
      </c>
      <c r="K94" s="176" t="s">
        <v>195</v>
      </c>
      <c r="L94" s="41"/>
      <c r="M94" s="181" t="s">
        <v>5</v>
      </c>
      <c r="N94" s="182" t="s">
        <v>46</v>
      </c>
      <c r="O94" s="42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AR94" s="24" t="s">
        <v>177</v>
      </c>
      <c r="AT94" s="24" t="s">
        <v>173</v>
      </c>
      <c r="AU94" s="24" t="s">
        <v>84</v>
      </c>
      <c r="AY94" s="24" t="s">
        <v>171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24" t="s">
        <v>24</v>
      </c>
      <c r="BK94" s="185">
        <f>ROUND(I94*H94,2)</f>
        <v>0</v>
      </c>
      <c r="BL94" s="24" t="s">
        <v>177</v>
      </c>
      <c r="BM94" s="24" t="s">
        <v>196</v>
      </c>
    </row>
    <row r="95" spans="2:65" s="1" customFormat="1" ht="27">
      <c r="B95" s="41"/>
      <c r="D95" s="186" t="s">
        <v>179</v>
      </c>
      <c r="F95" s="187" t="s">
        <v>197</v>
      </c>
      <c r="I95" s="188"/>
      <c r="L95" s="41"/>
      <c r="M95" s="189"/>
      <c r="N95" s="42"/>
      <c r="O95" s="42"/>
      <c r="P95" s="42"/>
      <c r="Q95" s="42"/>
      <c r="R95" s="42"/>
      <c r="S95" s="42"/>
      <c r="T95" s="70"/>
      <c r="AT95" s="24" t="s">
        <v>179</v>
      </c>
      <c r="AU95" s="24" t="s">
        <v>84</v>
      </c>
    </row>
    <row r="96" spans="2:65" s="1" customFormat="1" ht="27">
      <c r="B96" s="41"/>
      <c r="D96" s="186" t="s">
        <v>181</v>
      </c>
      <c r="F96" s="190" t="s">
        <v>182</v>
      </c>
      <c r="I96" s="188"/>
      <c r="L96" s="41"/>
      <c r="M96" s="189"/>
      <c r="N96" s="42"/>
      <c r="O96" s="42"/>
      <c r="P96" s="42"/>
      <c r="Q96" s="42"/>
      <c r="R96" s="42"/>
      <c r="S96" s="42"/>
      <c r="T96" s="70"/>
      <c r="AT96" s="24" t="s">
        <v>181</v>
      </c>
      <c r="AU96" s="24" t="s">
        <v>84</v>
      </c>
    </row>
    <row r="97" spans="2:65" s="11" customFormat="1" ht="13.5">
      <c r="B97" s="191"/>
      <c r="D97" s="186" t="s">
        <v>183</v>
      </c>
      <c r="E97" s="192" t="s">
        <v>5</v>
      </c>
      <c r="F97" s="193" t="s">
        <v>198</v>
      </c>
      <c r="H97" s="194">
        <v>598</v>
      </c>
      <c r="I97" s="195"/>
      <c r="L97" s="191"/>
      <c r="M97" s="196"/>
      <c r="N97" s="197"/>
      <c r="O97" s="197"/>
      <c r="P97" s="197"/>
      <c r="Q97" s="197"/>
      <c r="R97" s="197"/>
      <c r="S97" s="197"/>
      <c r="T97" s="198"/>
      <c r="AT97" s="192" t="s">
        <v>183</v>
      </c>
      <c r="AU97" s="192" t="s">
        <v>84</v>
      </c>
      <c r="AV97" s="11" t="s">
        <v>84</v>
      </c>
      <c r="AW97" s="11" t="s">
        <v>39</v>
      </c>
      <c r="AX97" s="11" t="s">
        <v>24</v>
      </c>
      <c r="AY97" s="192" t="s">
        <v>171</v>
      </c>
    </row>
    <row r="98" spans="2:65" s="1" customFormat="1" ht="16.5" customHeight="1">
      <c r="B98" s="173"/>
      <c r="C98" s="174" t="s">
        <v>177</v>
      </c>
      <c r="D98" s="174" t="s">
        <v>173</v>
      </c>
      <c r="E98" s="175" t="s">
        <v>199</v>
      </c>
      <c r="F98" s="176" t="s">
        <v>200</v>
      </c>
      <c r="G98" s="177" t="s">
        <v>194</v>
      </c>
      <c r="H98" s="178">
        <v>60</v>
      </c>
      <c r="I98" s="179"/>
      <c r="J98" s="180">
        <f>ROUND(I98*H98,2)</f>
        <v>0</v>
      </c>
      <c r="K98" s="176" t="s">
        <v>5</v>
      </c>
      <c r="L98" s="41"/>
      <c r="M98" s="181" t="s">
        <v>5</v>
      </c>
      <c r="N98" s="182" t="s">
        <v>46</v>
      </c>
      <c r="O98" s="42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4" t="s">
        <v>177</v>
      </c>
      <c r="AT98" s="24" t="s">
        <v>173</v>
      </c>
      <c r="AU98" s="24" t="s">
        <v>84</v>
      </c>
      <c r="AY98" s="24" t="s">
        <v>171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4" t="s">
        <v>24</v>
      </c>
      <c r="BK98" s="185">
        <f>ROUND(I98*H98,2)</f>
        <v>0</v>
      </c>
      <c r="BL98" s="24" t="s">
        <v>177</v>
      </c>
      <c r="BM98" s="24" t="s">
        <v>201</v>
      </c>
    </row>
    <row r="99" spans="2:65" s="11" customFormat="1" ht="13.5">
      <c r="B99" s="191"/>
      <c r="D99" s="186" t="s">
        <v>183</v>
      </c>
      <c r="E99" s="192" t="s">
        <v>5</v>
      </c>
      <c r="F99" s="193" t="s">
        <v>202</v>
      </c>
      <c r="H99" s="194">
        <v>60</v>
      </c>
      <c r="I99" s="195"/>
      <c r="L99" s="191"/>
      <c r="M99" s="196"/>
      <c r="N99" s="197"/>
      <c r="O99" s="197"/>
      <c r="P99" s="197"/>
      <c r="Q99" s="197"/>
      <c r="R99" s="197"/>
      <c r="S99" s="197"/>
      <c r="T99" s="198"/>
      <c r="AT99" s="192" t="s">
        <v>183</v>
      </c>
      <c r="AU99" s="192" t="s">
        <v>84</v>
      </c>
      <c r="AV99" s="11" t="s">
        <v>84</v>
      </c>
      <c r="AW99" s="11" t="s">
        <v>39</v>
      </c>
      <c r="AX99" s="11" t="s">
        <v>24</v>
      </c>
      <c r="AY99" s="192" t="s">
        <v>171</v>
      </c>
    </row>
    <row r="100" spans="2:65" s="1" customFormat="1" ht="16.5" customHeight="1">
      <c r="B100" s="173"/>
      <c r="C100" s="174" t="s">
        <v>203</v>
      </c>
      <c r="D100" s="174" t="s">
        <v>173</v>
      </c>
      <c r="E100" s="175" t="s">
        <v>204</v>
      </c>
      <c r="F100" s="176" t="s">
        <v>205</v>
      </c>
      <c r="G100" s="177" t="s">
        <v>194</v>
      </c>
      <c r="H100" s="178">
        <v>990</v>
      </c>
      <c r="I100" s="179"/>
      <c r="J100" s="180">
        <f>ROUND(I100*H100,2)</f>
        <v>0</v>
      </c>
      <c r="K100" s="176" t="s">
        <v>195</v>
      </c>
      <c r="L100" s="41"/>
      <c r="M100" s="181" t="s">
        <v>5</v>
      </c>
      <c r="N100" s="182" t="s">
        <v>46</v>
      </c>
      <c r="O100" s="42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4" t="s">
        <v>177</v>
      </c>
      <c r="AT100" s="24" t="s">
        <v>173</v>
      </c>
      <c r="AU100" s="24" t="s">
        <v>84</v>
      </c>
      <c r="AY100" s="24" t="s">
        <v>171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4" t="s">
        <v>24</v>
      </c>
      <c r="BK100" s="185">
        <f>ROUND(I100*H100,2)</f>
        <v>0</v>
      </c>
      <c r="BL100" s="24" t="s">
        <v>177</v>
      </c>
      <c r="BM100" s="24" t="s">
        <v>206</v>
      </c>
    </row>
    <row r="101" spans="2:65" s="1" customFormat="1" ht="27">
      <c r="B101" s="41"/>
      <c r="D101" s="186" t="s">
        <v>179</v>
      </c>
      <c r="F101" s="187" t="s">
        <v>207</v>
      </c>
      <c r="I101" s="188"/>
      <c r="L101" s="41"/>
      <c r="M101" s="189"/>
      <c r="N101" s="42"/>
      <c r="O101" s="42"/>
      <c r="P101" s="42"/>
      <c r="Q101" s="42"/>
      <c r="R101" s="42"/>
      <c r="S101" s="42"/>
      <c r="T101" s="70"/>
      <c r="AT101" s="24" t="s">
        <v>179</v>
      </c>
      <c r="AU101" s="24" t="s">
        <v>84</v>
      </c>
    </row>
    <row r="102" spans="2:65" s="1" customFormat="1" ht="27">
      <c r="B102" s="41"/>
      <c r="D102" s="186" t="s">
        <v>181</v>
      </c>
      <c r="F102" s="190" t="s">
        <v>182</v>
      </c>
      <c r="I102" s="188"/>
      <c r="L102" s="41"/>
      <c r="M102" s="189"/>
      <c r="N102" s="42"/>
      <c r="O102" s="42"/>
      <c r="P102" s="42"/>
      <c r="Q102" s="42"/>
      <c r="R102" s="42"/>
      <c r="S102" s="42"/>
      <c r="T102" s="70"/>
      <c r="AT102" s="24" t="s">
        <v>181</v>
      </c>
      <c r="AU102" s="24" t="s">
        <v>84</v>
      </c>
    </row>
    <row r="103" spans="2:65" s="12" customFormat="1" ht="13.5">
      <c r="B103" s="199"/>
      <c r="D103" s="186" t="s">
        <v>183</v>
      </c>
      <c r="E103" s="200" t="s">
        <v>5</v>
      </c>
      <c r="F103" s="201" t="s">
        <v>208</v>
      </c>
      <c r="H103" s="200" t="s">
        <v>5</v>
      </c>
      <c r="I103" s="202"/>
      <c r="L103" s="199"/>
      <c r="M103" s="203"/>
      <c r="N103" s="204"/>
      <c r="O103" s="204"/>
      <c r="P103" s="204"/>
      <c r="Q103" s="204"/>
      <c r="R103" s="204"/>
      <c r="S103" s="204"/>
      <c r="T103" s="205"/>
      <c r="AT103" s="200" t="s">
        <v>183</v>
      </c>
      <c r="AU103" s="200" t="s">
        <v>84</v>
      </c>
      <c r="AV103" s="12" t="s">
        <v>24</v>
      </c>
      <c r="AW103" s="12" t="s">
        <v>39</v>
      </c>
      <c r="AX103" s="12" t="s">
        <v>75</v>
      </c>
      <c r="AY103" s="200" t="s">
        <v>171</v>
      </c>
    </row>
    <row r="104" spans="2:65" s="11" customFormat="1" ht="13.5">
      <c r="B104" s="191"/>
      <c r="D104" s="186" t="s">
        <v>183</v>
      </c>
      <c r="E104" s="192" t="s">
        <v>5</v>
      </c>
      <c r="F104" s="193" t="s">
        <v>209</v>
      </c>
      <c r="H104" s="194">
        <v>990</v>
      </c>
      <c r="I104" s="195"/>
      <c r="L104" s="191"/>
      <c r="M104" s="196"/>
      <c r="N104" s="197"/>
      <c r="O104" s="197"/>
      <c r="P104" s="197"/>
      <c r="Q104" s="197"/>
      <c r="R104" s="197"/>
      <c r="S104" s="197"/>
      <c r="T104" s="198"/>
      <c r="AT104" s="192" t="s">
        <v>183</v>
      </c>
      <c r="AU104" s="192" t="s">
        <v>84</v>
      </c>
      <c r="AV104" s="11" t="s">
        <v>84</v>
      </c>
      <c r="AW104" s="11" t="s">
        <v>39</v>
      </c>
      <c r="AX104" s="11" t="s">
        <v>24</v>
      </c>
      <c r="AY104" s="192" t="s">
        <v>171</v>
      </c>
    </row>
    <row r="105" spans="2:65" s="1" customFormat="1" ht="16.5" customHeight="1">
      <c r="B105" s="173"/>
      <c r="C105" s="174" t="s">
        <v>210</v>
      </c>
      <c r="D105" s="174" t="s">
        <v>173</v>
      </c>
      <c r="E105" s="175" t="s">
        <v>211</v>
      </c>
      <c r="F105" s="176" t="s">
        <v>212</v>
      </c>
      <c r="G105" s="177" t="s">
        <v>194</v>
      </c>
      <c r="H105" s="178">
        <v>990</v>
      </c>
      <c r="I105" s="179"/>
      <c r="J105" s="180">
        <f>ROUND(I105*H105,2)</f>
        <v>0</v>
      </c>
      <c r="K105" s="176" t="s">
        <v>195</v>
      </c>
      <c r="L105" s="41"/>
      <c r="M105" s="181" t="s">
        <v>5</v>
      </c>
      <c r="N105" s="182" t="s">
        <v>46</v>
      </c>
      <c r="O105" s="42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24" t="s">
        <v>177</v>
      </c>
      <c r="AT105" s="24" t="s">
        <v>173</v>
      </c>
      <c r="AU105" s="24" t="s">
        <v>84</v>
      </c>
      <c r="AY105" s="24" t="s">
        <v>171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4" t="s">
        <v>24</v>
      </c>
      <c r="BK105" s="185">
        <f>ROUND(I105*H105,2)</f>
        <v>0</v>
      </c>
      <c r="BL105" s="24" t="s">
        <v>177</v>
      </c>
      <c r="BM105" s="24" t="s">
        <v>213</v>
      </c>
    </row>
    <row r="106" spans="2:65" s="1" customFormat="1" ht="27">
      <c r="B106" s="41"/>
      <c r="D106" s="186" t="s">
        <v>179</v>
      </c>
      <c r="F106" s="187" t="s">
        <v>214</v>
      </c>
      <c r="I106" s="188"/>
      <c r="L106" s="41"/>
      <c r="M106" s="189"/>
      <c r="N106" s="42"/>
      <c r="O106" s="42"/>
      <c r="P106" s="42"/>
      <c r="Q106" s="42"/>
      <c r="R106" s="42"/>
      <c r="S106" s="42"/>
      <c r="T106" s="70"/>
      <c r="AT106" s="24" t="s">
        <v>179</v>
      </c>
      <c r="AU106" s="24" t="s">
        <v>84</v>
      </c>
    </row>
    <row r="107" spans="2:65" s="1" customFormat="1" ht="25.5" customHeight="1">
      <c r="B107" s="173"/>
      <c r="C107" s="174" t="s">
        <v>215</v>
      </c>
      <c r="D107" s="174" t="s">
        <v>173</v>
      </c>
      <c r="E107" s="175" t="s">
        <v>216</v>
      </c>
      <c r="F107" s="176" t="s">
        <v>217</v>
      </c>
      <c r="G107" s="177" t="s">
        <v>194</v>
      </c>
      <c r="H107" s="178">
        <v>502</v>
      </c>
      <c r="I107" s="179"/>
      <c r="J107" s="180">
        <f>ROUND(I107*H107,2)</f>
        <v>0</v>
      </c>
      <c r="K107" s="176" t="s">
        <v>195</v>
      </c>
      <c r="L107" s="41"/>
      <c r="M107" s="181" t="s">
        <v>5</v>
      </c>
      <c r="N107" s="182" t="s">
        <v>46</v>
      </c>
      <c r="O107" s="42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4" t="s">
        <v>177</v>
      </c>
      <c r="AT107" s="24" t="s">
        <v>173</v>
      </c>
      <c r="AU107" s="24" t="s">
        <v>84</v>
      </c>
      <c r="AY107" s="24" t="s">
        <v>171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4" t="s">
        <v>24</v>
      </c>
      <c r="BK107" s="185">
        <f>ROUND(I107*H107,2)</f>
        <v>0</v>
      </c>
      <c r="BL107" s="24" t="s">
        <v>177</v>
      </c>
      <c r="BM107" s="24" t="s">
        <v>218</v>
      </c>
    </row>
    <row r="108" spans="2:65" s="1" customFormat="1" ht="40.5">
      <c r="B108" s="41"/>
      <c r="D108" s="186" t="s">
        <v>179</v>
      </c>
      <c r="F108" s="187" t="s">
        <v>219</v>
      </c>
      <c r="I108" s="188"/>
      <c r="L108" s="41"/>
      <c r="M108" s="189"/>
      <c r="N108" s="42"/>
      <c r="O108" s="42"/>
      <c r="P108" s="42"/>
      <c r="Q108" s="42"/>
      <c r="R108" s="42"/>
      <c r="S108" s="42"/>
      <c r="T108" s="70"/>
      <c r="AT108" s="24" t="s">
        <v>179</v>
      </c>
      <c r="AU108" s="24" t="s">
        <v>84</v>
      </c>
    </row>
    <row r="109" spans="2:65" s="11" customFormat="1" ht="13.5">
      <c r="B109" s="191"/>
      <c r="D109" s="186" t="s">
        <v>183</v>
      </c>
      <c r="E109" s="192" t="s">
        <v>5</v>
      </c>
      <c r="F109" s="193" t="s">
        <v>220</v>
      </c>
      <c r="H109" s="194">
        <v>502</v>
      </c>
      <c r="I109" s="195"/>
      <c r="L109" s="191"/>
      <c r="M109" s="196"/>
      <c r="N109" s="197"/>
      <c r="O109" s="197"/>
      <c r="P109" s="197"/>
      <c r="Q109" s="197"/>
      <c r="R109" s="197"/>
      <c r="S109" s="197"/>
      <c r="T109" s="198"/>
      <c r="AT109" s="192" t="s">
        <v>183</v>
      </c>
      <c r="AU109" s="192" t="s">
        <v>84</v>
      </c>
      <c r="AV109" s="11" t="s">
        <v>84</v>
      </c>
      <c r="AW109" s="11" t="s">
        <v>39</v>
      </c>
      <c r="AX109" s="11" t="s">
        <v>24</v>
      </c>
      <c r="AY109" s="192" t="s">
        <v>171</v>
      </c>
    </row>
    <row r="110" spans="2:65" s="1" customFormat="1" ht="25.5" customHeight="1">
      <c r="B110" s="173"/>
      <c r="C110" s="174" t="s">
        <v>221</v>
      </c>
      <c r="D110" s="174" t="s">
        <v>173</v>
      </c>
      <c r="E110" s="175" t="s">
        <v>222</v>
      </c>
      <c r="F110" s="176" t="s">
        <v>223</v>
      </c>
      <c r="G110" s="177" t="s">
        <v>194</v>
      </c>
      <c r="H110" s="178">
        <v>440</v>
      </c>
      <c r="I110" s="179"/>
      <c r="J110" s="180">
        <f>ROUND(I110*H110,2)</f>
        <v>0</v>
      </c>
      <c r="K110" s="176" t="s">
        <v>5</v>
      </c>
      <c r="L110" s="41"/>
      <c r="M110" s="181" t="s">
        <v>5</v>
      </c>
      <c r="N110" s="182" t="s">
        <v>46</v>
      </c>
      <c r="O110" s="42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AR110" s="24" t="s">
        <v>177</v>
      </c>
      <c r="AT110" s="24" t="s">
        <v>173</v>
      </c>
      <c r="AU110" s="24" t="s">
        <v>84</v>
      </c>
      <c r="AY110" s="24" t="s">
        <v>171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4" t="s">
        <v>24</v>
      </c>
      <c r="BK110" s="185">
        <f>ROUND(I110*H110,2)</f>
        <v>0</v>
      </c>
      <c r="BL110" s="24" t="s">
        <v>177</v>
      </c>
      <c r="BM110" s="24" t="s">
        <v>224</v>
      </c>
    </row>
    <row r="111" spans="2:65" s="1" customFormat="1" ht="40.5">
      <c r="B111" s="41"/>
      <c r="D111" s="186" t="s">
        <v>179</v>
      </c>
      <c r="F111" s="187" t="s">
        <v>219</v>
      </c>
      <c r="I111" s="188"/>
      <c r="L111" s="41"/>
      <c r="M111" s="189"/>
      <c r="N111" s="42"/>
      <c r="O111" s="42"/>
      <c r="P111" s="42"/>
      <c r="Q111" s="42"/>
      <c r="R111" s="42"/>
      <c r="S111" s="42"/>
      <c r="T111" s="70"/>
      <c r="AT111" s="24" t="s">
        <v>179</v>
      </c>
      <c r="AU111" s="24" t="s">
        <v>84</v>
      </c>
    </row>
    <row r="112" spans="2:65" s="12" customFormat="1" ht="13.5">
      <c r="B112" s="199"/>
      <c r="D112" s="186" t="s">
        <v>183</v>
      </c>
      <c r="E112" s="200" t="s">
        <v>5</v>
      </c>
      <c r="F112" s="201" t="s">
        <v>225</v>
      </c>
      <c r="H112" s="200" t="s">
        <v>5</v>
      </c>
      <c r="I112" s="202"/>
      <c r="L112" s="199"/>
      <c r="M112" s="203"/>
      <c r="N112" s="204"/>
      <c r="O112" s="204"/>
      <c r="P112" s="204"/>
      <c r="Q112" s="204"/>
      <c r="R112" s="204"/>
      <c r="S112" s="204"/>
      <c r="T112" s="205"/>
      <c r="AT112" s="200" t="s">
        <v>183</v>
      </c>
      <c r="AU112" s="200" t="s">
        <v>84</v>
      </c>
      <c r="AV112" s="12" t="s">
        <v>24</v>
      </c>
      <c r="AW112" s="12" t="s">
        <v>39</v>
      </c>
      <c r="AX112" s="12" t="s">
        <v>75</v>
      </c>
      <c r="AY112" s="200" t="s">
        <v>171</v>
      </c>
    </row>
    <row r="113" spans="2:65" s="11" customFormat="1" ht="13.5">
      <c r="B113" s="191"/>
      <c r="D113" s="186" t="s">
        <v>183</v>
      </c>
      <c r="E113" s="192" t="s">
        <v>5</v>
      </c>
      <c r="F113" s="193" t="s">
        <v>226</v>
      </c>
      <c r="H113" s="194">
        <v>440</v>
      </c>
      <c r="I113" s="195"/>
      <c r="L113" s="191"/>
      <c r="M113" s="196"/>
      <c r="N113" s="197"/>
      <c r="O113" s="197"/>
      <c r="P113" s="197"/>
      <c r="Q113" s="197"/>
      <c r="R113" s="197"/>
      <c r="S113" s="197"/>
      <c r="T113" s="198"/>
      <c r="AT113" s="192" t="s">
        <v>183</v>
      </c>
      <c r="AU113" s="192" t="s">
        <v>84</v>
      </c>
      <c r="AV113" s="11" t="s">
        <v>84</v>
      </c>
      <c r="AW113" s="11" t="s">
        <v>39</v>
      </c>
      <c r="AX113" s="11" t="s">
        <v>24</v>
      </c>
      <c r="AY113" s="192" t="s">
        <v>171</v>
      </c>
    </row>
    <row r="114" spans="2:65" s="1" customFormat="1" ht="25.5" customHeight="1">
      <c r="B114" s="173"/>
      <c r="C114" s="174" t="s">
        <v>227</v>
      </c>
      <c r="D114" s="174" t="s">
        <v>173</v>
      </c>
      <c r="E114" s="175" t="s">
        <v>228</v>
      </c>
      <c r="F114" s="176" t="s">
        <v>229</v>
      </c>
      <c r="G114" s="177" t="s">
        <v>194</v>
      </c>
      <c r="H114" s="178">
        <v>990</v>
      </c>
      <c r="I114" s="179"/>
      <c r="J114" s="180">
        <f>ROUND(I114*H114,2)</f>
        <v>0</v>
      </c>
      <c r="K114" s="176" t="s">
        <v>195</v>
      </c>
      <c r="L114" s="41"/>
      <c r="M114" s="181" t="s">
        <v>5</v>
      </c>
      <c r="N114" s="182" t="s">
        <v>46</v>
      </c>
      <c r="O114" s="42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AR114" s="24" t="s">
        <v>177</v>
      </c>
      <c r="AT114" s="24" t="s">
        <v>173</v>
      </c>
      <c r="AU114" s="24" t="s">
        <v>84</v>
      </c>
      <c r="AY114" s="24" t="s">
        <v>171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24" t="s">
        <v>24</v>
      </c>
      <c r="BK114" s="185">
        <f>ROUND(I114*H114,2)</f>
        <v>0</v>
      </c>
      <c r="BL114" s="24" t="s">
        <v>177</v>
      </c>
      <c r="BM114" s="24" t="s">
        <v>230</v>
      </c>
    </row>
    <row r="115" spans="2:65" s="1" customFormat="1" ht="40.5">
      <c r="B115" s="41"/>
      <c r="D115" s="186" t="s">
        <v>179</v>
      </c>
      <c r="F115" s="187" t="s">
        <v>231</v>
      </c>
      <c r="I115" s="188"/>
      <c r="L115" s="41"/>
      <c r="M115" s="189"/>
      <c r="N115" s="42"/>
      <c r="O115" s="42"/>
      <c r="P115" s="42"/>
      <c r="Q115" s="42"/>
      <c r="R115" s="42"/>
      <c r="S115" s="42"/>
      <c r="T115" s="70"/>
      <c r="AT115" s="24" t="s">
        <v>179</v>
      </c>
      <c r="AU115" s="24" t="s">
        <v>84</v>
      </c>
    </row>
    <row r="116" spans="2:65" s="12" customFormat="1" ht="13.5">
      <c r="B116" s="199"/>
      <c r="D116" s="186" t="s">
        <v>183</v>
      </c>
      <c r="E116" s="200" t="s">
        <v>5</v>
      </c>
      <c r="F116" s="201" t="s">
        <v>232</v>
      </c>
      <c r="H116" s="200" t="s">
        <v>5</v>
      </c>
      <c r="I116" s="202"/>
      <c r="L116" s="199"/>
      <c r="M116" s="203"/>
      <c r="N116" s="204"/>
      <c r="O116" s="204"/>
      <c r="P116" s="204"/>
      <c r="Q116" s="204"/>
      <c r="R116" s="204"/>
      <c r="S116" s="204"/>
      <c r="T116" s="205"/>
      <c r="AT116" s="200" t="s">
        <v>183</v>
      </c>
      <c r="AU116" s="200" t="s">
        <v>84</v>
      </c>
      <c r="AV116" s="12" t="s">
        <v>24</v>
      </c>
      <c r="AW116" s="12" t="s">
        <v>39</v>
      </c>
      <c r="AX116" s="12" t="s">
        <v>75</v>
      </c>
      <c r="AY116" s="200" t="s">
        <v>171</v>
      </c>
    </row>
    <row r="117" spans="2:65" s="11" customFormat="1" ht="13.5">
      <c r="B117" s="191"/>
      <c r="D117" s="186" t="s">
        <v>183</v>
      </c>
      <c r="E117" s="192" t="s">
        <v>5</v>
      </c>
      <c r="F117" s="193" t="s">
        <v>209</v>
      </c>
      <c r="H117" s="194">
        <v>990</v>
      </c>
      <c r="I117" s="195"/>
      <c r="L117" s="191"/>
      <c r="M117" s="196"/>
      <c r="N117" s="197"/>
      <c r="O117" s="197"/>
      <c r="P117" s="197"/>
      <c r="Q117" s="197"/>
      <c r="R117" s="197"/>
      <c r="S117" s="197"/>
      <c r="T117" s="198"/>
      <c r="AT117" s="192" t="s">
        <v>183</v>
      </c>
      <c r="AU117" s="192" t="s">
        <v>84</v>
      </c>
      <c r="AV117" s="11" t="s">
        <v>84</v>
      </c>
      <c r="AW117" s="11" t="s">
        <v>39</v>
      </c>
      <c r="AX117" s="11" t="s">
        <v>24</v>
      </c>
      <c r="AY117" s="192" t="s">
        <v>171</v>
      </c>
    </row>
    <row r="118" spans="2:65" s="1" customFormat="1" ht="25.5" customHeight="1">
      <c r="B118" s="173"/>
      <c r="C118" s="174" t="s">
        <v>29</v>
      </c>
      <c r="D118" s="174" t="s">
        <v>173</v>
      </c>
      <c r="E118" s="175" t="s">
        <v>233</v>
      </c>
      <c r="F118" s="176" t="s">
        <v>234</v>
      </c>
      <c r="G118" s="177" t="s">
        <v>194</v>
      </c>
      <c r="H118" s="178">
        <v>96</v>
      </c>
      <c r="I118" s="179"/>
      <c r="J118" s="180">
        <f>ROUND(I118*H118,2)</f>
        <v>0</v>
      </c>
      <c r="K118" s="176" t="s">
        <v>195</v>
      </c>
      <c r="L118" s="41"/>
      <c r="M118" s="181" t="s">
        <v>5</v>
      </c>
      <c r="N118" s="182" t="s">
        <v>46</v>
      </c>
      <c r="O118" s="42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4" t="s">
        <v>177</v>
      </c>
      <c r="AT118" s="24" t="s">
        <v>173</v>
      </c>
      <c r="AU118" s="24" t="s">
        <v>84</v>
      </c>
      <c r="AY118" s="24" t="s">
        <v>171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4" t="s">
        <v>24</v>
      </c>
      <c r="BK118" s="185">
        <f>ROUND(I118*H118,2)</f>
        <v>0</v>
      </c>
      <c r="BL118" s="24" t="s">
        <v>177</v>
      </c>
      <c r="BM118" s="24" t="s">
        <v>235</v>
      </c>
    </row>
    <row r="119" spans="2:65" s="1" customFormat="1" ht="40.5">
      <c r="B119" s="41"/>
      <c r="D119" s="186" t="s">
        <v>179</v>
      </c>
      <c r="F119" s="187" t="s">
        <v>236</v>
      </c>
      <c r="I119" s="188"/>
      <c r="L119" s="41"/>
      <c r="M119" s="189"/>
      <c r="N119" s="42"/>
      <c r="O119" s="42"/>
      <c r="P119" s="42"/>
      <c r="Q119" s="42"/>
      <c r="R119" s="42"/>
      <c r="S119" s="42"/>
      <c r="T119" s="70"/>
      <c r="AT119" s="24" t="s">
        <v>179</v>
      </c>
      <c r="AU119" s="24" t="s">
        <v>84</v>
      </c>
    </row>
    <row r="120" spans="2:65" s="11" customFormat="1" ht="13.5">
      <c r="B120" s="191"/>
      <c r="D120" s="186" t="s">
        <v>183</v>
      </c>
      <c r="E120" s="192" t="s">
        <v>5</v>
      </c>
      <c r="F120" s="193" t="s">
        <v>237</v>
      </c>
      <c r="H120" s="194">
        <v>96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183</v>
      </c>
      <c r="AU120" s="192" t="s">
        <v>84</v>
      </c>
      <c r="AV120" s="11" t="s">
        <v>84</v>
      </c>
      <c r="AW120" s="11" t="s">
        <v>39</v>
      </c>
      <c r="AX120" s="11" t="s">
        <v>24</v>
      </c>
      <c r="AY120" s="192" t="s">
        <v>171</v>
      </c>
    </row>
    <row r="121" spans="2:65" s="1" customFormat="1" ht="16.5" customHeight="1">
      <c r="B121" s="173"/>
      <c r="C121" s="174" t="s">
        <v>111</v>
      </c>
      <c r="D121" s="174" t="s">
        <v>173</v>
      </c>
      <c r="E121" s="175" t="s">
        <v>238</v>
      </c>
      <c r="F121" s="176" t="s">
        <v>239</v>
      </c>
      <c r="G121" s="177" t="s">
        <v>194</v>
      </c>
      <c r="H121" s="178">
        <v>440</v>
      </c>
      <c r="I121" s="179"/>
      <c r="J121" s="180">
        <f>ROUND(I121*H121,2)</f>
        <v>0</v>
      </c>
      <c r="K121" s="176" t="s">
        <v>195</v>
      </c>
      <c r="L121" s="41"/>
      <c r="M121" s="181" t="s">
        <v>5</v>
      </c>
      <c r="N121" s="182" t="s">
        <v>46</v>
      </c>
      <c r="O121" s="42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24" t="s">
        <v>177</v>
      </c>
      <c r="AT121" s="24" t="s">
        <v>173</v>
      </c>
      <c r="AU121" s="24" t="s">
        <v>84</v>
      </c>
      <c r="AY121" s="24" t="s">
        <v>171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4" t="s">
        <v>24</v>
      </c>
      <c r="BK121" s="185">
        <f>ROUND(I121*H121,2)</f>
        <v>0</v>
      </c>
      <c r="BL121" s="24" t="s">
        <v>177</v>
      </c>
      <c r="BM121" s="24" t="s">
        <v>240</v>
      </c>
    </row>
    <row r="122" spans="2:65" s="1" customFormat="1" ht="27">
      <c r="B122" s="41"/>
      <c r="D122" s="186" t="s">
        <v>179</v>
      </c>
      <c r="F122" s="187" t="s">
        <v>241</v>
      </c>
      <c r="I122" s="188"/>
      <c r="L122" s="41"/>
      <c r="M122" s="189"/>
      <c r="N122" s="42"/>
      <c r="O122" s="42"/>
      <c r="P122" s="42"/>
      <c r="Q122" s="42"/>
      <c r="R122" s="42"/>
      <c r="S122" s="42"/>
      <c r="T122" s="70"/>
      <c r="AT122" s="24" t="s">
        <v>179</v>
      </c>
      <c r="AU122" s="24" t="s">
        <v>84</v>
      </c>
    </row>
    <row r="123" spans="2:65" s="1" customFormat="1" ht="16.5" customHeight="1">
      <c r="B123" s="173"/>
      <c r="C123" s="174" t="s">
        <v>114</v>
      </c>
      <c r="D123" s="174" t="s">
        <v>173</v>
      </c>
      <c r="E123" s="175" t="s">
        <v>242</v>
      </c>
      <c r="F123" s="176" t="s">
        <v>243</v>
      </c>
      <c r="G123" s="177" t="s">
        <v>194</v>
      </c>
      <c r="H123" s="178">
        <v>1588</v>
      </c>
      <c r="I123" s="179"/>
      <c r="J123" s="180">
        <f>ROUND(I123*H123,2)</f>
        <v>0</v>
      </c>
      <c r="K123" s="176" t="s">
        <v>195</v>
      </c>
      <c r="L123" s="41"/>
      <c r="M123" s="181" t="s">
        <v>5</v>
      </c>
      <c r="N123" s="182" t="s">
        <v>46</v>
      </c>
      <c r="O123" s="42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24" t="s">
        <v>177</v>
      </c>
      <c r="AT123" s="24" t="s">
        <v>173</v>
      </c>
      <c r="AU123" s="24" t="s">
        <v>84</v>
      </c>
      <c r="AY123" s="24" t="s">
        <v>171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4" t="s">
        <v>24</v>
      </c>
      <c r="BK123" s="185">
        <f>ROUND(I123*H123,2)</f>
        <v>0</v>
      </c>
      <c r="BL123" s="24" t="s">
        <v>177</v>
      </c>
      <c r="BM123" s="24" t="s">
        <v>244</v>
      </c>
    </row>
    <row r="124" spans="2:65" s="1" customFormat="1" ht="13.5">
      <c r="B124" s="41"/>
      <c r="D124" s="186" t="s">
        <v>179</v>
      </c>
      <c r="F124" s="187" t="s">
        <v>245</v>
      </c>
      <c r="I124" s="188"/>
      <c r="L124" s="41"/>
      <c r="M124" s="189"/>
      <c r="N124" s="42"/>
      <c r="O124" s="42"/>
      <c r="P124" s="42"/>
      <c r="Q124" s="42"/>
      <c r="R124" s="42"/>
      <c r="S124" s="42"/>
      <c r="T124" s="70"/>
      <c r="AT124" s="24" t="s">
        <v>179</v>
      </c>
      <c r="AU124" s="24" t="s">
        <v>84</v>
      </c>
    </row>
    <row r="125" spans="2:65" s="12" customFormat="1" ht="13.5">
      <c r="B125" s="199"/>
      <c r="D125" s="186" t="s">
        <v>183</v>
      </c>
      <c r="E125" s="200" t="s">
        <v>5</v>
      </c>
      <c r="F125" s="201" t="s">
        <v>246</v>
      </c>
      <c r="H125" s="200" t="s">
        <v>5</v>
      </c>
      <c r="I125" s="202"/>
      <c r="L125" s="199"/>
      <c r="M125" s="203"/>
      <c r="N125" s="204"/>
      <c r="O125" s="204"/>
      <c r="P125" s="204"/>
      <c r="Q125" s="204"/>
      <c r="R125" s="204"/>
      <c r="S125" s="204"/>
      <c r="T125" s="205"/>
      <c r="AT125" s="200" t="s">
        <v>183</v>
      </c>
      <c r="AU125" s="200" t="s">
        <v>84</v>
      </c>
      <c r="AV125" s="12" t="s">
        <v>24</v>
      </c>
      <c r="AW125" s="12" t="s">
        <v>39</v>
      </c>
      <c r="AX125" s="12" t="s">
        <v>75</v>
      </c>
      <c r="AY125" s="200" t="s">
        <v>171</v>
      </c>
    </row>
    <row r="126" spans="2:65" s="11" customFormat="1" ht="13.5">
      <c r="B126" s="191"/>
      <c r="D126" s="186" t="s">
        <v>183</v>
      </c>
      <c r="E126" s="192" t="s">
        <v>5</v>
      </c>
      <c r="F126" s="193" t="s">
        <v>247</v>
      </c>
      <c r="H126" s="194">
        <v>598</v>
      </c>
      <c r="I126" s="195"/>
      <c r="L126" s="191"/>
      <c r="M126" s="196"/>
      <c r="N126" s="197"/>
      <c r="O126" s="197"/>
      <c r="P126" s="197"/>
      <c r="Q126" s="197"/>
      <c r="R126" s="197"/>
      <c r="S126" s="197"/>
      <c r="T126" s="198"/>
      <c r="AT126" s="192" t="s">
        <v>183</v>
      </c>
      <c r="AU126" s="192" t="s">
        <v>84</v>
      </c>
      <c r="AV126" s="11" t="s">
        <v>84</v>
      </c>
      <c r="AW126" s="11" t="s">
        <v>39</v>
      </c>
      <c r="AX126" s="11" t="s">
        <v>75</v>
      </c>
      <c r="AY126" s="192" t="s">
        <v>171</v>
      </c>
    </row>
    <row r="127" spans="2:65" s="12" customFormat="1" ht="13.5">
      <c r="B127" s="199"/>
      <c r="D127" s="186" t="s">
        <v>183</v>
      </c>
      <c r="E127" s="200" t="s">
        <v>5</v>
      </c>
      <c r="F127" s="201" t="s">
        <v>248</v>
      </c>
      <c r="H127" s="200" t="s">
        <v>5</v>
      </c>
      <c r="I127" s="202"/>
      <c r="L127" s="199"/>
      <c r="M127" s="203"/>
      <c r="N127" s="204"/>
      <c r="O127" s="204"/>
      <c r="P127" s="204"/>
      <c r="Q127" s="204"/>
      <c r="R127" s="204"/>
      <c r="S127" s="204"/>
      <c r="T127" s="205"/>
      <c r="AT127" s="200" t="s">
        <v>183</v>
      </c>
      <c r="AU127" s="200" t="s">
        <v>84</v>
      </c>
      <c r="AV127" s="12" t="s">
        <v>24</v>
      </c>
      <c r="AW127" s="12" t="s">
        <v>39</v>
      </c>
      <c r="AX127" s="12" t="s">
        <v>75</v>
      </c>
      <c r="AY127" s="200" t="s">
        <v>171</v>
      </c>
    </row>
    <row r="128" spans="2:65" s="11" customFormat="1" ht="13.5">
      <c r="B128" s="191"/>
      <c r="D128" s="186" t="s">
        <v>183</v>
      </c>
      <c r="E128" s="192" t="s">
        <v>5</v>
      </c>
      <c r="F128" s="193" t="s">
        <v>209</v>
      </c>
      <c r="H128" s="194">
        <v>990</v>
      </c>
      <c r="I128" s="195"/>
      <c r="L128" s="191"/>
      <c r="M128" s="196"/>
      <c r="N128" s="197"/>
      <c r="O128" s="197"/>
      <c r="P128" s="197"/>
      <c r="Q128" s="197"/>
      <c r="R128" s="197"/>
      <c r="S128" s="197"/>
      <c r="T128" s="198"/>
      <c r="AT128" s="192" t="s">
        <v>183</v>
      </c>
      <c r="AU128" s="192" t="s">
        <v>84</v>
      </c>
      <c r="AV128" s="11" t="s">
        <v>84</v>
      </c>
      <c r="AW128" s="11" t="s">
        <v>39</v>
      </c>
      <c r="AX128" s="11" t="s">
        <v>75</v>
      </c>
      <c r="AY128" s="192" t="s">
        <v>171</v>
      </c>
    </row>
    <row r="129" spans="2:65" s="13" customFormat="1" ht="13.5">
      <c r="B129" s="206"/>
      <c r="D129" s="186" t="s">
        <v>183</v>
      </c>
      <c r="E129" s="207" t="s">
        <v>5</v>
      </c>
      <c r="F129" s="208" t="s">
        <v>249</v>
      </c>
      <c r="H129" s="209">
        <v>1588</v>
      </c>
      <c r="I129" s="210"/>
      <c r="L129" s="206"/>
      <c r="M129" s="211"/>
      <c r="N129" s="212"/>
      <c r="O129" s="212"/>
      <c r="P129" s="212"/>
      <c r="Q129" s="212"/>
      <c r="R129" s="212"/>
      <c r="S129" s="212"/>
      <c r="T129" s="213"/>
      <c r="AT129" s="207" t="s">
        <v>183</v>
      </c>
      <c r="AU129" s="207" t="s">
        <v>84</v>
      </c>
      <c r="AV129" s="13" t="s">
        <v>177</v>
      </c>
      <c r="AW129" s="13" t="s">
        <v>39</v>
      </c>
      <c r="AX129" s="13" t="s">
        <v>24</v>
      </c>
      <c r="AY129" s="207" t="s">
        <v>171</v>
      </c>
    </row>
    <row r="130" spans="2:65" s="1" customFormat="1" ht="16.5" customHeight="1">
      <c r="B130" s="173"/>
      <c r="C130" s="174" t="s">
        <v>117</v>
      </c>
      <c r="D130" s="174" t="s">
        <v>173</v>
      </c>
      <c r="E130" s="175" t="s">
        <v>250</v>
      </c>
      <c r="F130" s="176" t="s">
        <v>251</v>
      </c>
      <c r="G130" s="177" t="s">
        <v>194</v>
      </c>
      <c r="H130" s="178">
        <v>18.024999999999999</v>
      </c>
      <c r="I130" s="179"/>
      <c r="J130" s="180">
        <f>ROUND(I130*H130,2)</f>
        <v>0</v>
      </c>
      <c r="K130" s="176" t="s">
        <v>195</v>
      </c>
      <c r="L130" s="41"/>
      <c r="M130" s="181" t="s">
        <v>5</v>
      </c>
      <c r="N130" s="182" t="s">
        <v>46</v>
      </c>
      <c r="O130" s="42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AR130" s="24" t="s">
        <v>177</v>
      </c>
      <c r="AT130" s="24" t="s">
        <v>173</v>
      </c>
      <c r="AU130" s="24" t="s">
        <v>84</v>
      </c>
      <c r="AY130" s="24" t="s">
        <v>171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24" t="s">
        <v>24</v>
      </c>
      <c r="BK130" s="185">
        <f>ROUND(I130*H130,2)</f>
        <v>0</v>
      </c>
      <c r="BL130" s="24" t="s">
        <v>177</v>
      </c>
      <c r="BM130" s="24" t="s">
        <v>252</v>
      </c>
    </row>
    <row r="131" spans="2:65" s="1" customFormat="1" ht="27">
      <c r="B131" s="41"/>
      <c r="D131" s="186" t="s">
        <v>179</v>
      </c>
      <c r="F131" s="187" t="s">
        <v>253</v>
      </c>
      <c r="I131" s="188"/>
      <c r="L131" s="41"/>
      <c r="M131" s="189"/>
      <c r="N131" s="42"/>
      <c r="O131" s="42"/>
      <c r="P131" s="42"/>
      <c r="Q131" s="42"/>
      <c r="R131" s="42"/>
      <c r="S131" s="42"/>
      <c r="T131" s="70"/>
      <c r="AT131" s="24" t="s">
        <v>179</v>
      </c>
      <c r="AU131" s="24" t="s">
        <v>84</v>
      </c>
    </row>
    <row r="132" spans="2:65" s="1" customFormat="1" ht="27">
      <c r="B132" s="41"/>
      <c r="D132" s="186" t="s">
        <v>181</v>
      </c>
      <c r="F132" s="190" t="s">
        <v>182</v>
      </c>
      <c r="I132" s="188"/>
      <c r="L132" s="41"/>
      <c r="M132" s="189"/>
      <c r="N132" s="42"/>
      <c r="O132" s="42"/>
      <c r="P132" s="42"/>
      <c r="Q132" s="42"/>
      <c r="R132" s="42"/>
      <c r="S132" s="42"/>
      <c r="T132" s="70"/>
      <c r="AT132" s="24" t="s">
        <v>181</v>
      </c>
      <c r="AU132" s="24" t="s">
        <v>84</v>
      </c>
    </row>
    <row r="133" spans="2:65" s="12" customFormat="1" ht="13.5">
      <c r="B133" s="199"/>
      <c r="D133" s="186" t="s">
        <v>183</v>
      </c>
      <c r="E133" s="200" t="s">
        <v>5</v>
      </c>
      <c r="F133" s="201" t="s">
        <v>254</v>
      </c>
      <c r="H133" s="200" t="s">
        <v>5</v>
      </c>
      <c r="I133" s="202"/>
      <c r="L133" s="199"/>
      <c r="M133" s="203"/>
      <c r="N133" s="204"/>
      <c r="O133" s="204"/>
      <c r="P133" s="204"/>
      <c r="Q133" s="204"/>
      <c r="R133" s="204"/>
      <c r="S133" s="204"/>
      <c r="T133" s="205"/>
      <c r="AT133" s="200" t="s">
        <v>183</v>
      </c>
      <c r="AU133" s="200" t="s">
        <v>84</v>
      </c>
      <c r="AV133" s="12" t="s">
        <v>24</v>
      </c>
      <c r="AW133" s="12" t="s">
        <v>39</v>
      </c>
      <c r="AX133" s="12" t="s">
        <v>75</v>
      </c>
      <c r="AY133" s="200" t="s">
        <v>171</v>
      </c>
    </row>
    <row r="134" spans="2:65" s="11" customFormat="1" ht="13.5">
      <c r="B134" s="191"/>
      <c r="D134" s="186" t="s">
        <v>183</v>
      </c>
      <c r="E134" s="192" t="s">
        <v>5</v>
      </c>
      <c r="F134" s="193" t="s">
        <v>255</v>
      </c>
      <c r="H134" s="194">
        <v>18.024999999999999</v>
      </c>
      <c r="I134" s="195"/>
      <c r="L134" s="191"/>
      <c r="M134" s="196"/>
      <c r="N134" s="197"/>
      <c r="O134" s="197"/>
      <c r="P134" s="197"/>
      <c r="Q134" s="197"/>
      <c r="R134" s="197"/>
      <c r="S134" s="197"/>
      <c r="T134" s="198"/>
      <c r="AT134" s="192" t="s">
        <v>183</v>
      </c>
      <c r="AU134" s="192" t="s">
        <v>84</v>
      </c>
      <c r="AV134" s="11" t="s">
        <v>84</v>
      </c>
      <c r="AW134" s="11" t="s">
        <v>39</v>
      </c>
      <c r="AX134" s="11" t="s">
        <v>24</v>
      </c>
      <c r="AY134" s="192" t="s">
        <v>171</v>
      </c>
    </row>
    <row r="135" spans="2:65" s="1" customFormat="1" ht="16.5" customHeight="1">
      <c r="B135" s="173"/>
      <c r="C135" s="214" t="s">
        <v>120</v>
      </c>
      <c r="D135" s="214" t="s">
        <v>256</v>
      </c>
      <c r="E135" s="215" t="s">
        <v>257</v>
      </c>
      <c r="F135" s="216" t="s">
        <v>258</v>
      </c>
      <c r="G135" s="217" t="s">
        <v>259</v>
      </c>
      <c r="H135" s="218">
        <v>36.049999999999997</v>
      </c>
      <c r="I135" s="219"/>
      <c r="J135" s="220">
        <f>ROUND(I135*H135,2)</f>
        <v>0</v>
      </c>
      <c r="K135" s="216" t="s">
        <v>195</v>
      </c>
      <c r="L135" s="221"/>
      <c r="M135" s="222" t="s">
        <v>5</v>
      </c>
      <c r="N135" s="223" t="s">
        <v>46</v>
      </c>
      <c r="O135" s="42"/>
      <c r="P135" s="183">
        <f>O135*H135</f>
        <v>0</v>
      </c>
      <c r="Q135" s="183">
        <v>1</v>
      </c>
      <c r="R135" s="183">
        <f>Q135*H135</f>
        <v>36.049999999999997</v>
      </c>
      <c r="S135" s="183">
        <v>0</v>
      </c>
      <c r="T135" s="184">
        <f>S135*H135</f>
        <v>0</v>
      </c>
      <c r="AR135" s="24" t="s">
        <v>221</v>
      </c>
      <c r="AT135" s="24" t="s">
        <v>256</v>
      </c>
      <c r="AU135" s="24" t="s">
        <v>84</v>
      </c>
      <c r="AY135" s="24" t="s">
        <v>171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4" t="s">
        <v>24</v>
      </c>
      <c r="BK135" s="185">
        <f>ROUND(I135*H135,2)</f>
        <v>0</v>
      </c>
      <c r="BL135" s="24" t="s">
        <v>177</v>
      </c>
      <c r="BM135" s="24" t="s">
        <v>260</v>
      </c>
    </row>
    <row r="136" spans="2:65" s="1" customFormat="1" ht="27">
      <c r="B136" s="41"/>
      <c r="D136" s="186" t="s">
        <v>179</v>
      </c>
      <c r="F136" s="187" t="s">
        <v>261</v>
      </c>
      <c r="I136" s="188"/>
      <c r="L136" s="41"/>
      <c r="M136" s="189"/>
      <c r="N136" s="42"/>
      <c r="O136" s="42"/>
      <c r="P136" s="42"/>
      <c r="Q136" s="42"/>
      <c r="R136" s="42"/>
      <c r="S136" s="42"/>
      <c r="T136" s="70"/>
      <c r="AT136" s="24" t="s">
        <v>179</v>
      </c>
      <c r="AU136" s="24" t="s">
        <v>84</v>
      </c>
    </row>
    <row r="137" spans="2:65" s="11" customFormat="1" ht="13.5">
      <c r="B137" s="191"/>
      <c r="D137" s="186" t="s">
        <v>183</v>
      </c>
      <c r="F137" s="193" t="s">
        <v>262</v>
      </c>
      <c r="H137" s="194">
        <v>36.049999999999997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2" t="s">
        <v>183</v>
      </c>
      <c r="AU137" s="192" t="s">
        <v>84</v>
      </c>
      <c r="AV137" s="11" t="s">
        <v>84</v>
      </c>
      <c r="AW137" s="11" t="s">
        <v>6</v>
      </c>
      <c r="AX137" s="11" t="s">
        <v>24</v>
      </c>
      <c r="AY137" s="192" t="s">
        <v>171</v>
      </c>
    </row>
    <row r="138" spans="2:65" s="1" customFormat="1" ht="25.5" customHeight="1">
      <c r="B138" s="173"/>
      <c r="C138" s="174" t="s">
        <v>11</v>
      </c>
      <c r="D138" s="174" t="s">
        <v>173</v>
      </c>
      <c r="E138" s="175" t="s">
        <v>263</v>
      </c>
      <c r="F138" s="176" t="s">
        <v>264</v>
      </c>
      <c r="G138" s="177" t="s">
        <v>176</v>
      </c>
      <c r="H138" s="178">
        <v>2820</v>
      </c>
      <c r="I138" s="179"/>
      <c r="J138" s="180">
        <f>ROUND(I138*H138,2)</f>
        <v>0</v>
      </c>
      <c r="K138" s="176" t="s">
        <v>5</v>
      </c>
      <c r="L138" s="41"/>
      <c r="M138" s="181" t="s">
        <v>5</v>
      </c>
      <c r="N138" s="182" t="s">
        <v>46</v>
      </c>
      <c r="O138" s="42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AR138" s="24" t="s">
        <v>177</v>
      </c>
      <c r="AT138" s="24" t="s">
        <v>173</v>
      </c>
      <c r="AU138" s="24" t="s">
        <v>84</v>
      </c>
      <c r="AY138" s="24" t="s">
        <v>171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24" t="s">
        <v>24</v>
      </c>
      <c r="BK138" s="185">
        <f>ROUND(I138*H138,2)</f>
        <v>0</v>
      </c>
      <c r="BL138" s="24" t="s">
        <v>177</v>
      </c>
      <c r="BM138" s="24" t="s">
        <v>265</v>
      </c>
    </row>
    <row r="139" spans="2:65" s="1" customFormat="1" ht="13.5">
      <c r="B139" s="41"/>
      <c r="D139" s="186" t="s">
        <v>179</v>
      </c>
      <c r="F139" s="187" t="s">
        <v>264</v>
      </c>
      <c r="I139" s="188"/>
      <c r="L139" s="41"/>
      <c r="M139" s="189"/>
      <c r="N139" s="42"/>
      <c r="O139" s="42"/>
      <c r="P139" s="42"/>
      <c r="Q139" s="42"/>
      <c r="R139" s="42"/>
      <c r="S139" s="42"/>
      <c r="T139" s="70"/>
      <c r="AT139" s="24" t="s">
        <v>179</v>
      </c>
      <c r="AU139" s="24" t="s">
        <v>84</v>
      </c>
    </row>
    <row r="140" spans="2:65" s="1" customFormat="1" ht="27">
      <c r="B140" s="41"/>
      <c r="D140" s="186" t="s">
        <v>181</v>
      </c>
      <c r="F140" s="190" t="s">
        <v>182</v>
      </c>
      <c r="I140" s="188"/>
      <c r="L140" s="41"/>
      <c r="M140" s="189"/>
      <c r="N140" s="42"/>
      <c r="O140" s="42"/>
      <c r="P140" s="42"/>
      <c r="Q140" s="42"/>
      <c r="R140" s="42"/>
      <c r="S140" s="42"/>
      <c r="T140" s="70"/>
      <c r="AT140" s="24" t="s">
        <v>181</v>
      </c>
      <c r="AU140" s="24" t="s">
        <v>84</v>
      </c>
    </row>
    <row r="141" spans="2:65" s="11" customFormat="1" ht="13.5">
      <c r="B141" s="191"/>
      <c r="D141" s="186" t="s">
        <v>183</v>
      </c>
      <c r="E141" s="192" t="s">
        <v>5</v>
      </c>
      <c r="F141" s="193" t="s">
        <v>266</v>
      </c>
      <c r="H141" s="194">
        <v>2820</v>
      </c>
      <c r="I141" s="195"/>
      <c r="L141" s="191"/>
      <c r="M141" s="196"/>
      <c r="N141" s="197"/>
      <c r="O141" s="197"/>
      <c r="P141" s="197"/>
      <c r="Q141" s="197"/>
      <c r="R141" s="197"/>
      <c r="S141" s="197"/>
      <c r="T141" s="198"/>
      <c r="AT141" s="192" t="s">
        <v>183</v>
      </c>
      <c r="AU141" s="192" t="s">
        <v>84</v>
      </c>
      <c r="AV141" s="11" t="s">
        <v>84</v>
      </c>
      <c r="AW141" s="11" t="s">
        <v>39</v>
      </c>
      <c r="AX141" s="11" t="s">
        <v>24</v>
      </c>
      <c r="AY141" s="192" t="s">
        <v>171</v>
      </c>
    </row>
    <row r="142" spans="2:65" s="1" customFormat="1" ht="25.5" customHeight="1">
      <c r="B142" s="173"/>
      <c r="C142" s="174" t="s">
        <v>125</v>
      </c>
      <c r="D142" s="174" t="s">
        <v>173</v>
      </c>
      <c r="E142" s="175" t="s">
        <v>267</v>
      </c>
      <c r="F142" s="176" t="s">
        <v>268</v>
      </c>
      <c r="G142" s="177" t="s">
        <v>176</v>
      </c>
      <c r="H142" s="178">
        <v>2200</v>
      </c>
      <c r="I142" s="179"/>
      <c r="J142" s="180">
        <f>ROUND(I142*H142,2)</f>
        <v>0</v>
      </c>
      <c r="K142" s="176" t="s">
        <v>195</v>
      </c>
      <c r="L142" s="41"/>
      <c r="M142" s="181" t="s">
        <v>5</v>
      </c>
      <c r="N142" s="182" t="s">
        <v>46</v>
      </c>
      <c r="O142" s="42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AR142" s="24" t="s">
        <v>177</v>
      </c>
      <c r="AT142" s="24" t="s">
        <v>173</v>
      </c>
      <c r="AU142" s="24" t="s">
        <v>84</v>
      </c>
      <c r="AY142" s="24" t="s">
        <v>171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24" t="s">
        <v>24</v>
      </c>
      <c r="BK142" s="185">
        <f>ROUND(I142*H142,2)</f>
        <v>0</v>
      </c>
      <c r="BL142" s="24" t="s">
        <v>177</v>
      </c>
      <c r="BM142" s="24" t="s">
        <v>269</v>
      </c>
    </row>
    <row r="143" spans="2:65" s="1" customFormat="1" ht="27">
      <c r="B143" s="41"/>
      <c r="D143" s="186" t="s">
        <v>179</v>
      </c>
      <c r="F143" s="187" t="s">
        <v>270</v>
      </c>
      <c r="I143" s="188"/>
      <c r="L143" s="41"/>
      <c r="M143" s="189"/>
      <c r="N143" s="42"/>
      <c r="O143" s="42"/>
      <c r="P143" s="42"/>
      <c r="Q143" s="42"/>
      <c r="R143" s="42"/>
      <c r="S143" s="42"/>
      <c r="T143" s="70"/>
      <c r="AT143" s="24" t="s">
        <v>179</v>
      </c>
      <c r="AU143" s="24" t="s">
        <v>84</v>
      </c>
    </row>
    <row r="144" spans="2:65" s="1" customFormat="1" ht="27">
      <c r="B144" s="41"/>
      <c r="D144" s="186" t="s">
        <v>181</v>
      </c>
      <c r="F144" s="190" t="s">
        <v>271</v>
      </c>
      <c r="I144" s="188"/>
      <c r="L144" s="41"/>
      <c r="M144" s="189"/>
      <c r="N144" s="42"/>
      <c r="O144" s="42"/>
      <c r="P144" s="42"/>
      <c r="Q144" s="42"/>
      <c r="R144" s="42"/>
      <c r="S144" s="42"/>
      <c r="T144" s="70"/>
      <c r="AT144" s="24" t="s">
        <v>181</v>
      </c>
      <c r="AU144" s="24" t="s">
        <v>84</v>
      </c>
    </row>
    <row r="145" spans="2:65" s="1" customFormat="1" ht="16.5" customHeight="1">
      <c r="B145" s="173"/>
      <c r="C145" s="174" t="s">
        <v>128</v>
      </c>
      <c r="D145" s="174" t="s">
        <v>173</v>
      </c>
      <c r="E145" s="175" t="s">
        <v>272</v>
      </c>
      <c r="F145" s="176" t="s">
        <v>273</v>
      </c>
      <c r="G145" s="177" t="s">
        <v>176</v>
      </c>
      <c r="H145" s="178">
        <v>620</v>
      </c>
      <c r="I145" s="179"/>
      <c r="J145" s="180">
        <f>ROUND(I145*H145,2)</f>
        <v>0</v>
      </c>
      <c r="K145" s="176" t="s">
        <v>195</v>
      </c>
      <c r="L145" s="41"/>
      <c r="M145" s="181" t="s">
        <v>5</v>
      </c>
      <c r="N145" s="182" t="s">
        <v>46</v>
      </c>
      <c r="O145" s="42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AR145" s="24" t="s">
        <v>177</v>
      </c>
      <c r="AT145" s="24" t="s">
        <v>173</v>
      </c>
      <c r="AU145" s="24" t="s">
        <v>84</v>
      </c>
      <c r="AY145" s="24" t="s">
        <v>171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4" t="s">
        <v>24</v>
      </c>
      <c r="BK145" s="185">
        <f>ROUND(I145*H145,2)</f>
        <v>0</v>
      </c>
      <c r="BL145" s="24" t="s">
        <v>177</v>
      </c>
      <c r="BM145" s="24" t="s">
        <v>274</v>
      </c>
    </row>
    <row r="146" spans="2:65" s="1" customFormat="1" ht="27">
      <c r="B146" s="41"/>
      <c r="D146" s="186" t="s">
        <v>179</v>
      </c>
      <c r="F146" s="187" t="s">
        <v>275</v>
      </c>
      <c r="I146" s="188"/>
      <c r="L146" s="41"/>
      <c r="M146" s="189"/>
      <c r="N146" s="42"/>
      <c r="O146" s="42"/>
      <c r="P146" s="42"/>
      <c r="Q146" s="42"/>
      <c r="R146" s="42"/>
      <c r="S146" s="42"/>
      <c r="T146" s="70"/>
      <c r="AT146" s="24" t="s">
        <v>179</v>
      </c>
      <c r="AU146" s="24" t="s">
        <v>84</v>
      </c>
    </row>
    <row r="147" spans="2:65" s="1" customFormat="1" ht="16.5" customHeight="1">
      <c r="B147" s="173"/>
      <c r="C147" s="174" t="s">
        <v>131</v>
      </c>
      <c r="D147" s="174" t="s">
        <v>173</v>
      </c>
      <c r="E147" s="175" t="s">
        <v>276</v>
      </c>
      <c r="F147" s="176" t="s">
        <v>277</v>
      </c>
      <c r="G147" s="177" t="s">
        <v>176</v>
      </c>
      <c r="H147" s="178">
        <v>620</v>
      </c>
      <c r="I147" s="179"/>
      <c r="J147" s="180">
        <f>ROUND(I147*H147,2)</f>
        <v>0</v>
      </c>
      <c r="K147" s="176" t="s">
        <v>195</v>
      </c>
      <c r="L147" s="41"/>
      <c r="M147" s="181" t="s">
        <v>5</v>
      </c>
      <c r="N147" s="182" t="s">
        <v>46</v>
      </c>
      <c r="O147" s="42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AR147" s="24" t="s">
        <v>177</v>
      </c>
      <c r="AT147" s="24" t="s">
        <v>173</v>
      </c>
      <c r="AU147" s="24" t="s">
        <v>84</v>
      </c>
      <c r="AY147" s="24" t="s">
        <v>171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24" t="s">
        <v>24</v>
      </c>
      <c r="BK147" s="185">
        <f>ROUND(I147*H147,2)</f>
        <v>0</v>
      </c>
      <c r="BL147" s="24" t="s">
        <v>177</v>
      </c>
      <c r="BM147" s="24" t="s">
        <v>278</v>
      </c>
    </row>
    <row r="148" spans="2:65" s="1" customFormat="1" ht="27">
      <c r="B148" s="41"/>
      <c r="D148" s="186" t="s">
        <v>179</v>
      </c>
      <c r="F148" s="187" t="s">
        <v>279</v>
      </c>
      <c r="I148" s="188"/>
      <c r="L148" s="41"/>
      <c r="M148" s="189"/>
      <c r="N148" s="42"/>
      <c r="O148" s="42"/>
      <c r="P148" s="42"/>
      <c r="Q148" s="42"/>
      <c r="R148" s="42"/>
      <c r="S148" s="42"/>
      <c r="T148" s="70"/>
      <c r="AT148" s="24" t="s">
        <v>179</v>
      </c>
      <c r="AU148" s="24" t="s">
        <v>84</v>
      </c>
    </row>
    <row r="149" spans="2:65" s="1" customFormat="1" ht="27">
      <c r="B149" s="41"/>
      <c r="D149" s="186" t="s">
        <v>181</v>
      </c>
      <c r="F149" s="190" t="s">
        <v>182</v>
      </c>
      <c r="I149" s="188"/>
      <c r="L149" s="41"/>
      <c r="M149" s="189"/>
      <c r="N149" s="42"/>
      <c r="O149" s="42"/>
      <c r="P149" s="42"/>
      <c r="Q149" s="42"/>
      <c r="R149" s="42"/>
      <c r="S149" s="42"/>
      <c r="T149" s="70"/>
      <c r="AT149" s="24" t="s">
        <v>181</v>
      </c>
      <c r="AU149" s="24" t="s">
        <v>84</v>
      </c>
    </row>
    <row r="150" spans="2:65" s="12" customFormat="1" ht="13.5">
      <c r="B150" s="199"/>
      <c r="D150" s="186" t="s">
        <v>183</v>
      </c>
      <c r="E150" s="200" t="s">
        <v>5</v>
      </c>
      <c r="F150" s="201" t="s">
        <v>208</v>
      </c>
      <c r="H150" s="200" t="s">
        <v>5</v>
      </c>
      <c r="I150" s="202"/>
      <c r="L150" s="199"/>
      <c r="M150" s="203"/>
      <c r="N150" s="204"/>
      <c r="O150" s="204"/>
      <c r="P150" s="204"/>
      <c r="Q150" s="204"/>
      <c r="R150" s="204"/>
      <c r="S150" s="204"/>
      <c r="T150" s="205"/>
      <c r="AT150" s="200" t="s">
        <v>183</v>
      </c>
      <c r="AU150" s="200" t="s">
        <v>84</v>
      </c>
      <c r="AV150" s="12" t="s">
        <v>24</v>
      </c>
      <c r="AW150" s="12" t="s">
        <v>39</v>
      </c>
      <c r="AX150" s="12" t="s">
        <v>75</v>
      </c>
      <c r="AY150" s="200" t="s">
        <v>171</v>
      </c>
    </row>
    <row r="151" spans="2:65" s="11" customFormat="1" ht="13.5">
      <c r="B151" s="191"/>
      <c r="D151" s="186" t="s">
        <v>183</v>
      </c>
      <c r="E151" s="192" t="s">
        <v>5</v>
      </c>
      <c r="F151" s="193" t="s">
        <v>280</v>
      </c>
      <c r="H151" s="194">
        <v>620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183</v>
      </c>
      <c r="AU151" s="192" t="s">
        <v>84</v>
      </c>
      <c r="AV151" s="11" t="s">
        <v>84</v>
      </c>
      <c r="AW151" s="11" t="s">
        <v>39</v>
      </c>
      <c r="AX151" s="11" t="s">
        <v>24</v>
      </c>
      <c r="AY151" s="192" t="s">
        <v>171</v>
      </c>
    </row>
    <row r="152" spans="2:65" s="1" customFormat="1" ht="25.5" customHeight="1">
      <c r="B152" s="173"/>
      <c r="C152" s="174" t="s">
        <v>281</v>
      </c>
      <c r="D152" s="174" t="s">
        <v>173</v>
      </c>
      <c r="E152" s="175" t="s">
        <v>282</v>
      </c>
      <c r="F152" s="176" t="s">
        <v>283</v>
      </c>
      <c r="G152" s="177" t="s">
        <v>176</v>
      </c>
      <c r="H152" s="178">
        <v>2200</v>
      </c>
      <c r="I152" s="179"/>
      <c r="J152" s="180">
        <f>ROUND(I152*H152,2)</f>
        <v>0</v>
      </c>
      <c r="K152" s="176" t="s">
        <v>195</v>
      </c>
      <c r="L152" s="41"/>
      <c r="M152" s="181" t="s">
        <v>5</v>
      </c>
      <c r="N152" s="182" t="s">
        <v>46</v>
      </c>
      <c r="O152" s="42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AR152" s="24" t="s">
        <v>177</v>
      </c>
      <c r="AT152" s="24" t="s">
        <v>173</v>
      </c>
      <c r="AU152" s="24" t="s">
        <v>84</v>
      </c>
      <c r="AY152" s="24" t="s">
        <v>171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24" t="s">
        <v>24</v>
      </c>
      <c r="BK152" s="185">
        <f>ROUND(I152*H152,2)</f>
        <v>0</v>
      </c>
      <c r="BL152" s="24" t="s">
        <v>177</v>
      </c>
      <c r="BM152" s="24" t="s">
        <v>284</v>
      </c>
    </row>
    <row r="153" spans="2:65" s="1" customFormat="1" ht="27">
      <c r="B153" s="41"/>
      <c r="D153" s="186" t="s">
        <v>179</v>
      </c>
      <c r="F153" s="187" t="s">
        <v>285</v>
      </c>
      <c r="I153" s="188"/>
      <c r="L153" s="41"/>
      <c r="M153" s="189"/>
      <c r="N153" s="42"/>
      <c r="O153" s="42"/>
      <c r="P153" s="42"/>
      <c r="Q153" s="42"/>
      <c r="R153" s="42"/>
      <c r="S153" s="42"/>
      <c r="T153" s="70"/>
      <c r="AT153" s="24" t="s">
        <v>179</v>
      </c>
      <c r="AU153" s="24" t="s">
        <v>84</v>
      </c>
    </row>
    <row r="154" spans="2:65" s="1" customFormat="1" ht="27">
      <c r="B154" s="41"/>
      <c r="D154" s="186" t="s">
        <v>181</v>
      </c>
      <c r="F154" s="190" t="s">
        <v>182</v>
      </c>
      <c r="I154" s="188"/>
      <c r="L154" s="41"/>
      <c r="M154" s="189"/>
      <c r="N154" s="42"/>
      <c r="O154" s="42"/>
      <c r="P154" s="42"/>
      <c r="Q154" s="42"/>
      <c r="R154" s="42"/>
      <c r="S154" s="42"/>
      <c r="T154" s="70"/>
      <c r="AT154" s="24" t="s">
        <v>181</v>
      </c>
      <c r="AU154" s="24" t="s">
        <v>84</v>
      </c>
    </row>
    <row r="155" spans="2:65" s="12" customFormat="1" ht="13.5">
      <c r="B155" s="199"/>
      <c r="D155" s="186" t="s">
        <v>183</v>
      </c>
      <c r="E155" s="200" t="s">
        <v>5</v>
      </c>
      <c r="F155" s="201" t="s">
        <v>286</v>
      </c>
      <c r="H155" s="200" t="s">
        <v>5</v>
      </c>
      <c r="I155" s="202"/>
      <c r="L155" s="199"/>
      <c r="M155" s="203"/>
      <c r="N155" s="204"/>
      <c r="O155" s="204"/>
      <c r="P155" s="204"/>
      <c r="Q155" s="204"/>
      <c r="R155" s="204"/>
      <c r="S155" s="204"/>
      <c r="T155" s="205"/>
      <c r="AT155" s="200" t="s">
        <v>183</v>
      </c>
      <c r="AU155" s="200" t="s">
        <v>84</v>
      </c>
      <c r="AV155" s="12" t="s">
        <v>24</v>
      </c>
      <c r="AW155" s="12" t="s">
        <v>39</v>
      </c>
      <c r="AX155" s="12" t="s">
        <v>75</v>
      </c>
      <c r="AY155" s="200" t="s">
        <v>171</v>
      </c>
    </row>
    <row r="156" spans="2:65" s="11" customFormat="1" ht="13.5">
      <c r="B156" s="191"/>
      <c r="D156" s="186" t="s">
        <v>183</v>
      </c>
      <c r="E156" s="192" t="s">
        <v>5</v>
      </c>
      <c r="F156" s="193" t="s">
        <v>287</v>
      </c>
      <c r="H156" s="194">
        <v>2200</v>
      </c>
      <c r="I156" s="195"/>
      <c r="L156" s="191"/>
      <c r="M156" s="196"/>
      <c r="N156" s="197"/>
      <c r="O156" s="197"/>
      <c r="P156" s="197"/>
      <c r="Q156" s="197"/>
      <c r="R156" s="197"/>
      <c r="S156" s="197"/>
      <c r="T156" s="198"/>
      <c r="AT156" s="192" t="s">
        <v>183</v>
      </c>
      <c r="AU156" s="192" t="s">
        <v>84</v>
      </c>
      <c r="AV156" s="11" t="s">
        <v>84</v>
      </c>
      <c r="AW156" s="11" t="s">
        <v>39</v>
      </c>
      <c r="AX156" s="11" t="s">
        <v>24</v>
      </c>
      <c r="AY156" s="192" t="s">
        <v>171</v>
      </c>
    </row>
    <row r="157" spans="2:65" s="10" customFormat="1" ht="29.85" customHeight="1">
      <c r="B157" s="160"/>
      <c r="D157" s="161" t="s">
        <v>74</v>
      </c>
      <c r="E157" s="171" t="s">
        <v>191</v>
      </c>
      <c r="F157" s="171" t="s">
        <v>288</v>
      </c>
      <c r="I157" s="163"/>
      <c r="J157" s="172">
        <f>BK157</f>
        <v>0</v>
      </c>
      <c r="L157" s="160"/>
      <c r="M157" s="165"/>
      <c r="N157" s="166"/>
      <c r="O157" s="166"/>
      <c r="P157" s="167">
        <f>SUM(P158:P176)</f>
        <v>0</v>
      </c>
      <c r="Q157" s="166"/>
      <c r="R157" s="167">
        <f>SUM(R158:R176)</f>
        <v>44.137968319999999</v>
      </c>
      <c r="S157" s="166"/>
      <c r="T157" s="168">
        <f>SUM(T158:T176)</f>
        <v>0</v>
      </c>
      <c r="AR157" s="161" t="s">
        <v>24</v>
      </c>
      <c r="AT157" s="169" t="s">
        <v>74</v>
      </c>
      <c r="AU157" s="169" t="s">
        <v>24</v>
      </c>
      <c r="AY157" s="161" t="s">
        <v>171</v>
      </c>
      <c r="BK157" s="170">
        <f>SUM(BK158:BK176)</f>
        <v>0</v>
      </c>
    </row>
    <row r="158" spans="2:65" s="1" customFormat="1" ht="25.5" customHeight="1">
      <c r="B158" s="173"/>
      <c r="C158" s="174" t="s">
        <v>289</v>
      </c>
      <c r="D158" s="174" t="s">
        <v>173</v>
      </c>
      <c r="E158" s="175" t="s">
        <v>290</v>
      </c>
      <c r="F158" s="176" t="s">
        <v>291</v>
      </c>
      <c r="G158" s="177" t="s">
        <v>194</v>
      </c>
      <c r="H158" s="178">
        <v>17.399999999999999</v>
      </c>
      <c r="I158" s="179"/>
      <c r="J158" s="180">
        <f>ROUND(I158*H158,2)</f>
        <v>0</v>
      </c>
      <c r="K158" s="176" t="s">
        <v>195</v>
      </c>
      <c r="L158" s="41"/>
      <c r="M158" s="181" t="s">
        <v>5</v>
      </c>
      <c r="N158" s="182" t="s">
        <v>46</v>
      </c>
      <c r="O158" s="42"/>
      <c r="P158" s="183">
        <f>O158*H158</f>
        <v>0</v>
      </c>
      <c r="Q158" s="183">
        <v>2.50745</v>
      </c>
      <c r="R158" s="183">
        <f>Q158*H158</f>
        <v>43.629629999999999</v>
      </c>
      <c r="S158" s="183">
        <v>0</v>
      </c>
      <c r="T158" s="184">
        <f>S158*H158</f>
        <v>0</v>
      </c>
      <c r="AR158" s="24" t="s">
        <v>177</v>
      </c>
      <c r="AT158" s="24" t="s">
        <v>173</v>
      </c>
      <c r="AU158" s="24" t="s">
        <v>84</v>
      </c>
      <c r="AY158" s="24" t="s">
        <v>171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24" t="s">
        <v>24</v>
      </c>
      <c r="BK158" s="185">
        <f>ROUND(I158*H158,2)</f>
        <v>0</v>
      </c>
      <c r="BL158" s="24" t="s">
        <v>177</v>
      </c>
      <c r="BM158" s="24" t="s">
        <v>292</v>
      </c>
    </row>
    <row r="159" spans="2:65" s="1" customFormat="1" ht="27">
      <c r="B159" s="41"/>
      <c r="D159" s="186" t="s">
        <v>179</v>
      </c>
      <c r="F159" s="187" t="s">
        <v>293</v>
      </c>
      <c r="I159" s="188"/>
      <c r="L159" s="41"/>
      <c r="M159" s="189"/>
      <c r="N159" s="42"/>
      <c r="O159" s="42"/>
      <c r="P159" s="42"/>
      <c r="Q159" s="42"/>
      <c r="R159" s="42"/>
      <c r="S159" s="42"/>
      <c r="T159" s="70"/>
      <c r="AT159" s="24" t="s">
        <v>179</v>
      </c>
      <c r="AU159" s="24" t="s">
        <v>84</v>
      </c>
    </row>
    <row r="160" spans="2:65" s="1" customFormat="1" ht="27">
      <c r="B160" s="41"/>
      <c r="D160" s="186" t="s">
        <v>181</v>
      </c>
      <c r="F160" s="190" t="s">
        <v>182</v>
      </c>
      <c r="I160" s="188"/>
      <c r="L160" s="41"/>
      <c r="M160" s="189"/>
      <c r="N160" s="42"/>
      <c r="O160" s="42"/>
      <c r="P160" s="42"/>
      <c r="Q160" s="42"/>
      <c r="R160" s="42"/>
      <c r="S160" s="42"/>
      <c r="T160" s="70"/>
      <c r="AT160" s="24" t="s">
        <v>181</v>
      </c>
      <c r="AU160" s="24" t="s">
        <v>84</v>
      </c>
    </row>
    <row r="161" spans="2:65" s="11" customFormat="1" ht="13.5">
      <c r="B161" s="191"/>
      <c r="D161" s="186" t="s">
        <v>183</v>
      </c>
      <c r="E161" s="192" t="s">
        <v>5</v>
      </c>
      <c r="F161" s="193" t="s">
        <v>294</v>
      </c>
      <c r="H161" s="194">
        <v>18.48</v>
      </c>
      <c r="I161" s="195"/>
      <c r="L161" s="191"/>
      <c r="M161" s="196"/>
      <c r="N161" s="197"/>
      <c r="O161" s="197"/>
      <c r="P161" s="197"/>
      <c r="Q161" s="197"/>
      <c r="R161" s="197"/>
      <c r="S161" s="197"/>
      <c r="T161" s="198"/>
      <c r="AT161" s="192" t="s">
        <v>183</v>
      </c>
      <c r="AU161" s="192" t="s">
        <v>84</v>
      </c>
      <c r="AV161" s="11" t="s">
        <v>84</v>
      </c>
      <c r="AW161" s="11" t="s">
        <v>39</v>
      </c>
      <c r="AX161" s="11" t="s">
        <v>75</v>
      </c>
      <c r="AY161" s="192" t="s">
        <v>171</v>
      </c>
    </row>
    <row r="162" spans="2:65" s="11" customFormat="1" ht="13.5">
      <c r="B162" s="191"/>
      <c r="D162" s="186" t="s">
        <v>183</v>
      </c>
      <c r="E162" s="192" t="s">
        <v>5</v>
      </c>
      <c r="F162" s="193" t="s">
        <v>295</v>
      </c>
      <c r="H162" s="194">
        <v>-1.08</v>
      </c>
      <c r="I162" s="195"/>
      <c r="L162" s="191"/>
      <c r="M162" s="196"/>
      <c r="N162" s="197"/>
      <c r="O162" s="197"/>
      <c r="P162" s="197"/>
      <c r="Q162" s="197"/>
      <c r="R162" s="197"/>
      <c r="S162" s="197"/>
      <c r="T162" s="198"/>
      <c r="AT162" s="192" t="s">
        <v>183</v>
      </c>
      <c r="AU162" s="192" t="s">
        <v>84</v>
      </c>
      <c r="AV162" s="11" t="s">
        <v>84</v>
      </c>
      <c r="AW162" s="11" t="s">
        <v>39</v>
      </c>
      <c r="AX162" s="11" t="s">
        <v>75</v>
      </c>
      <c r="AY162" s="192" t="s">
        <v>171</v>
      </c>
    </row>
    <row r="163" spans="2:65" s="13" customFormat="1" ht="13.5">
      <c r="B163" s="206"/>
      <c r="D163" s="186" t="s">
        <v>183</v>
      </c>
      <c r="E163" s="207" t="s">
        <v>5</v>
      </c>
      <c r="F163" s="208" t="s">
        <v>249</v>
      </c>
      <c r="H163" s="209">
        <v>17.399999999999999</v>
      </c>
      <c r="I163" s="210"/>
      <c r="L163" s="206"/>
      <c r="M163" s="211"/>
      <c r="N163" s="212"/>
      <c r="O163" s="212"/>
      <c r="P163" s="212"/>
      <c r="Q163" s="212"/>
      <c r="R163" s="212"/>
      <c r="S163" s="212"/>
      <c r="T163" s="213"/>
      <c r="AT163" s="207" t="s">
        <v>183</v>
      </c>
      <c r="AU163" s="207" t="s">
        <v>84</v>
      </c>
      <c r="AV163" s="13" t="s">
        <v>177</v>
      </c>
      <c r="AW163" s="13" t="s">
        <v>39</v>
      </c>
      <c r="AX163" s="13" t="s">
        <v>24</v>
      </c>
      <c r="AY163" s="207" t="s">
        <v>171</v>
      </c>
    </row>
    <row r="164" spans="2:65" s="1" customFormat="1" ht="25.5" customHeight="1">
      <c r="B164" s="173"/>
      <c r="C164" s="174" t="s">
        <v>10</v>
      </c>
      <c r="D164" s="174" t="s">
        <v>173</v>
      </c>
      <c r="E164" s="175" t="s">
        <v>296</v>
      </c>
      <c r="F164" s="176" t="s">
        <v>297</v>
      </c>
      <c r="G164" s="177" t="s">
        <v>176</v>
      </c>
      <c r="H164" s="178">
        <v>44</v>
      </c>
      <c r="I164" s="179"/>
      <c r="J164" s="180">
        <f>ROUND(I164*H164,2)</f>
        <v>0</v>
      </c>
      <c r="K164" s="176" t="s">
        <v>195</v>
      </c>
      <c r="L164" s="41"/>
      <c r="M164" s="181" t="s">
        <v>5</v>
      </c>
      <c r="N164" s="182" t="s">
        <v>46</v>
      </c>
      <c r="O164" s="42"/>
      <c r="P164" s="183">
        <f>O164*H164</f>
        <v>0</v>
      </c>
      <c r="Q164" s="183">
        <v>2.65E-3</v>
      </c>
      <c r="R164" s="183">
        <f>Q164*H164</f>
        <v>0.1166</v>
      </c>
      <c r="S164" s="183">
        <v>0</v>
      </c>
      <c r="T164" s="184">
        <f>S164*H164</f>
        <v>0</v>
      </c>
      <c r="AR164" s="24" t="s">
        <v>177</v>
      </c>
      <c r="AT164" s="24" t="s">
        <v>173</v>
      </c>
      <c r="AU164" s="24" t="s">
        <v>84</v>
      </c>
      <c r="AY164" s="24" t="s">
        <v>171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24" t="s">
        <v>24</v>
      </c>
      <c r="BK164" s="185">
        <f>ROUND(I164*H164,2)</f>
        <v>0</v>
      </c>
      <c r="BL164" s="24" t="s">
        <v>177</v>
      </c>
      <c r="BM164" s="24" t="s">
        <v>298</v>
      </c>
    </row>
    <row r="165" spans="2:65" s="1" customFormat="1" ht="27">
      <c r="B165" s="41"/>
      <c r="D165" s="186" t="s">
        <v>179</v>
      </c>
      <c r="F165" s="187" t="s">
        <v>299</v>
      </c>
      <c r="I165" s="188"/>
      <c r="L165" s="41"/>
      <c r="M165" s="189"/>
      <c r="N165" s="42"/>
      <c r="O165" s="42"/>
      <c r="P165" s="42"/>
      <c r="Q165" s="42"/>
      <c r="R165" s="42"/>
      <c r="S165" s="42"/>
      <c r="T165" s="70"/>
      <c r="AT165" s="24" t="s">
        <v>179</v>
      </c>
      <c r="AU165" s="24" t="s">
        <v>84</v>
      </c>
    </row>
    <row r="166" spans="2:65" s="1" customFormat="1" ht="27">
      <c r="B166" s="41"/>
      <c r="D166" s="186" t="s">
        <v>181</v>
      </c>
      <c r="F166" s="190" t="s">
        <v>182</v>
      </c>
      <c r="I166" s="188"/>
      <c r="L166" s="41"/>
      <c r="M166" s="189"/>
      <c r="N166" s="42"/>
      <c r="O166" s="42"/>
      <c r="P166" s="42"/>
      <c r="Q166" s="42"/>
      <c r="R166" s="42"/>
      <c r="S166" s="42"/>
      <c r="T166" s="70"/>
      <c r="AT166" s="24" t="s">
        <v>181</v>
      </c>
      <c r="AU166" s="24" t="s">
        <v>84</v>
      </c>
    </row>
    <row r="167" spans="2:65" s="11" customFormat="1" ht="13.5">
      <c r="B167" s="191"/>
      <c r="D167" s="186" t="s">
        <v>183</v>
      </c>
      <c r="E167" s="192" t="s">
        <v>5</v>
      </c>
      <c r="F167" s="193" t="s">
        <v>300</v>
      </c>
      <c r="H167" s="194">
        <v>42.56</v>
      </c>
      <c r="I167" s="195"/>
      <c r="L167" s="191"/>
      <c r="M167" s="196"/>
      <c r="N167" s="197"/>
      <c r="O167" s="197"/>
      <c r="P167" s="197"/>
      <c r="Q167" s="197"/>
      <c r="R167" s="197"/>
      <c r="S167" s="197"/>
      <c r="T167" s="198"/>
      <c r="AT167" s="192" t="s">
        <v>183</v>
      </c>
      <c r="AU167" s="192" t="s">
        <v>84</v>
      </c>
      <c r="AV167" s="11" t="s">
        <v>84</v>
      </c>
      <c r="AW167" s="11" t="s">
        <v>39</v>
      </c>
      <c r="AX167" s="11" t="s">
        <v>75</v>
      </c>
      <c r="AY167" s="192" t="s">
        <v>171</v>
      </c>
    </row>
    <row r="168" spans="2:65" s="11" customFormat="1" ht="13.5">
      <c r="B168" s="191"/>
      <c r="D168" s="186" t="s">
        <v>183</v>
      </c>
      <c r="E168" s="192" t="s">
        <v>5</v>
      </c>
      <c r="F168" s="193" t="s">
        <v>301</v>
      </c>
      <c r="H168" s="194">
        <v>-2.16</v>
      </c>
      <c r="I168" s="195"/>
      <c r="L168" s="191"/>
      <c r="M168" s="196"/>
      <c r="N168" s="197"/>
      <c r="O168" s="197"/>
      <c r="P168" s="197"/>
      <c r="Q168" s="197"/>
      <c r="R168" s="197"/>
      <c r="S168" s="197"/>
      <c r="T168" s="198"/>
      <c r="AT168" s="192" t="s">
        <v>183</v>
      </c>
      <c r="AU168" s="192" t="s">
        <v>84</v>
      </c>
      <c r="AV168" s="11" t="s">
        <v>84</v>
      </c>
      <c r="AW168" s="11" t="s">
        <v>39</v>
      </c>
      <c r="AX168" s="11" t="s">
        <v>75</v>
      </c>
      <c r="AY168" s="192" t="s">
        <v>171</v>
      </c>
    </row>
    <row r="169" spans="2:65" s="11" customFormat="1" ht="13.5">
      <c r="B169" s="191"/>
      <c r="D169" s="186" t="s">
        <v>183</v>
      </c>
      <c r="E169" s="192" t="s">
        <v>5</v>
      </c>
      <c r="F169" s="193" t="s">
        <v>302</v>
      </c>
      <c r="H169" s="194">
        <v>3.6</v>
      </c>
      <c r="I169" s="195"/>
      <c r="L169" s="191"/>
      <c r="M169" s="196"/>
      <c r="N169" s="197"/>
      <c r="O169" s="197"/>
      <c r="P169" s="197"/>
      <c r="Q169" s="197"/>
      <c r="R169" s="197"/>
      <c r="S169" s="197"/>
      <c r="T169" s="198"/>
      <c r="AT169" s="192" t="s">
        <v>183</v>
      </c>
      <c r="AU169" s="192" t="s">
        <v>84</v>
      </c>
      <c r="AV169" s="11" t="s">
        <v>84</v>
      </c>
      <c r="AW169" s="11" t="s">
        <v>39</v>
      </c>
      <c r="AX169" s="11" t="s">
        <v>75</v>
      </c>
      <c r="AY169" s="192" t="s">
        <v>171</v>
      </c>
    </row>
    <row r="170" spans="2:65" s="13" customFormat="1" ht="13.5">
      <c r="B170" s="206"/>
      <c r="D170" s="186" t="s">
        <v>183</v>
      </c>
      <c r="E170" s="207" t="s">
        <v>5</v>
      </c>
      <c r="F170" s="208" t="s">
        <v>249</v>
      </c>
      <c r="H170" s="209">
        <v>44</v>
      </c>
      <c r="I170" s="210"/>
      <c r="L170" s="206"/>
      <c r="M170" s="211"/>
      <c r="N170" s="212"/>
      <c r="O170" s="212"/>
      <c r="P170" s="212"/>
      <c r="Q170" s="212"/>
      <c r="R170" s="212"/>
      <c r="S170" s="212"/>
      <c r="T170" s="213"/>
      <c r="AT170" s="207" t="s">
        <v>183</v>
      </c>
      <c r="AU170" s="207" t="s">
        <v>84</v>
      </c>
      <c r="AV170" s="13" t="s">
        <v>177</v>
      </c>
      <c r="AW170" s="13" t="s">
        <v>39</v>
      </c>
      <c r="AX170" s="13" t="s">
        <v>24</v>
      </c>
      <c r="AY170" s="207" t="s">
        <v>171</v>
      </c>
    </row>
    <row r="171" spans="2:65" s="1" customFormat="1" ht="25.5" customHeight="1">
      <c r="B171" s="173"/>
      <c r="C171" s="174" t="s">
        <v>303</v>
      </c>
      <c r="D171" s="174" t="s">
        <v>173</v>
      </c>
      <c r="E171" s="175" t="s">
        <v>304</v>
      </c>
      <c r="F171" s="176" t="s">
        <v>305</v>
      </c>
      <c r="G171" s="177" t="s">
        <v>176</v>
      </c>
      <c r="H171" s="178">
        <v>44</v>
      </c>
      <c r="I171" s="179"/>
      <c r="J171" s="180">
        <f>ROUND(I171*H171,2)</f>
        <v>0</v>
      </c>
      <c r="K171" s="176" t="s">
        <v>195</v>
      </c>
      <c r="L171" s="41"/>
      <c r="M171" s="181" t="s">
        <v>5</v>
      </c>
      <c r="N171" s="182" t="s">
        <v>46</v>
      </c>
      <c r="O171" s="42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24" t="s">
        <v>177</v>
      </c>
      <c r="AT171" s="24" t="s">
        <v>173</v>
      </c>
      <c r="AU171" s="24" t="s">
        <v>84</v>
      </c>
      <c r="AY171" s="24" t="s">
        <v>171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4" t="s">
        <v>24</v>
      </c>
      <c r="BK171" s="185">
        <f>ROUND(I171*H171,2)</f>
        <v>0</v>
      </c>
      <c r="BL171" s="24" t="s">
        <v>177</v>
      </c>
      <c r="BM171" s="24" t="s">
        <v>306</v>
      </c>
    </row>
    <row r="172" spans="2:65" s="1" customFormat="1" ht="27">
      <c r="B172" s="41"/>
      <c r="D172" s="186" t="s">
        <v>179</v>
      </c>
      <c r="F172" s="187" t="s">
        <v>307</v>
      </c>
      <c r="I172" s="188"/>
      <c r="L172" s="41"/>
      <c r="M172" s="189"/>
      <c r="N172" s="42"/>
      <c r="O172" s="42"/>
      <c r="P172" s="42"/>
      <c r="Q172" s="42"/>
      <c r="R172" s="42"/>
      <c r="S172" s="42"/>
      <c r="T172" s="70"/>
      <c r="AT172" s="24" t="s">
        <v>179</v>
      </c>
      <c r="AU172" s="24" t="s">
        <v>84</v>
      </c>
    </row>
    <row r="173" spans="2:65" s="1" customFormat="1" ht="25.5" customHeight="1">
      <c r="B173" s="173"/>
      <c r="C173" s="174" t="s">
        <v>308</v>
      </c>
      <c r="D173" s="174" t="s">
        <v>173</v>
      </c>
      <c r="E173" s="175" t="s">
        <v>309</v>
      </c>
      <c r="F173" s="176" t="s">
        <v>310</v>
      </c>
      <c r="G173" s="177" t="s">
        <v>259</v>
      </c>
      <c r="H173" s="178">
        <v>0.372</v>
      </c>
      <c r="I173" s="179"/>
      <c r="J173" s="180">
        <f>ROUND(I173*H173,2)</f>
        <v>0</v>
      </c>
      <c r="K173" s="176" t="s">
        <v>195</v>
      </c>
      <c r="L173" s="41"/>
      <c r="M173" s="181" t="s">
        <v>5</v>
      </c>
      <c r="N173" s="182" t="s">
        <v>46</v>
      </c>
      <c r="O173" s="42"/>
      <c r="P173" s="183">
        <f>O173*H173</f>
        <v>0</v>
      </c>
      <c r="Q173" s="183">
        <v>1.0530600000000001</v>
      </c>
      <c r="R173" s="183">
        <f>Q173*H173</f>
        <v>0.39173832000000003</v>
      </c>
      <c r="S173" s="183">
        <v>0</v>
      </c>
      <c r="T173" s="184">
        <f>S173*H173</f>
        <v>0</v>
      </c>
      <c r="AR173" s="24" t="s">
        <v>177</v>
      </c>
      <c r="AT173" s="24" t="s">
        <v>173</v>
      </c>
      <c r="AU173" s="24" t="s">
        <v>84</v>
      </c>
      <c r="AY173" s="24" t="s">
        <v>171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24" t="s">
        <v>24</v>
      </c>
      <c r="BK173" s="185">
        <f>ROUND(I173*H173,2)</f>
        <v>0</v>
      </c>
      <c r="BL173" s="24" t="s">
        <v>177</v>
      </c>
      <c r="BM173" s="24" t="s">
        <v>311</v>
      </c>
    </row>
    <row r="174" spans="2:65" s="1" customFormat="1" ht="27">
      <c r="B174" s="41"/>
      <c r="D174" s="186" t="s">
        <v>179</v>
      </c>
      <c r="F174" s="187" t="s">
        <v>312</v>
      </c>
      <c r="I174" s="188"/>
      <c r="L174" s="41"/>
      <c r="M174" s="189"/>
      <c r="N174" s="42"/>
      <c r="O174" s="42"/>
      <c r="P174" s="42"/>
      <c r="Q174" s="42"/>
      <c r="R174" s="42"/>
      <c r="S174" s="42"/>
      <c r="T174" s="70"/>
      <c r="AT174" s="24" t="s">
        <v>179</v>
      </c>
      <c r="AU174" s="24" t="s">
        <v>84</v>
      </c>
    </row>
    <row r="175" spans="2:65" s="1" customFormat="1" ht="27">
      <c r="B175" s="41"/>
      <c r="D175" s="186" t="s">
        <v>181</v>
      </c>
      <c r="F175" s="190" t="s">
        <v>182</v>
      </c>
      <c r="I175" s="188"/>
      <c r="L175" s="41"/>
      <c r="M175" s="189"/>
      <c r="N175" s="42"/>
      <c r="O175" s="42"/>
      <c r="P175" s="42"/>
      <c r="Q175" s="42"/>
      <c r="R175" s="42"/>
      <c r="S175" s="42"/>
      <c r="T175" s="70"/>
      <c r="AT175" s="24" t="s">
        <v>181</v>
      </c>
      <c r="AU175" s="24" t="s">
        <v>84</v>
      </c>
    </row>
    <row r="176" spans="2:65" s="11" customFormat="1" ht="13.5">
      <c r="B176" s="191"/>
      <c r="D176" s="186" t="s">
        <v>183</v>
      </c>
      <c r="E176" s="192" t="s">
        <v>5</v>
      </c>
      <c r="F176" s="193" t="s">
        <v>313</v>
      </c>
      <c r="H176" s="194">
        <v>0.372</v>
      </c>
      <c r="I176" s="195"/>
      <c r="L176" s="191"/>
      <c r="M176" s="196"/>
      <c r="N176" s="197"/>
      <c r="O176" s="197"/>
      <c r="P176" s="197"/>
      <c r="Q176" s="197"/>
      <c r="R176" s="197"/>
      <c r="S176" s="197"/>
      <c r="T176" s="198"/>
      <c r="AT176" s="192" t="s">
        <v>183</v>
      </c>
      <c r="AU176" s="192" t="s">
        <v>84</v>
      </c>
      <c r="AV176" s="11" t="s">
        <v>84</v>
      </c>
      <c r="AW176" s="11" t="s">
        <v>39</v>
      </c>
      <c r="AX176" s="11" t="s">
        <v>24</v>
      </c>
      <c r="AY176" s="192" t="s">
        <v>171</v>
      </c>
    </row>
    <row r="177" spans="2:65" s="10" customFormat="1" ht="29.85" customHeight="1">
      <c r="B177" s="160"/>
      <c r="D177" s="161" t="s">
        <v>74</v>
      </c>
      <c r="E177" s="171" t="s">
        <v>177</v>
      </c>
      <c r="F177" s="171" t="s">
        <v>314</v>
      </c>
      <c r="I177" s="163"/>
      <c r="J177" s="172">
        <f>BK177</f>
        <v>0</v>
      </c>
      <c r="L177" s="160"/>
      <c r="M177" s="165"/>
      <c r="N177" s="166"/>
      <c r="O177" s="166"/>
      <c r="P177" s="167">
        <f>SUM(P178:P205)</f>
        <v>0</v>
      </c>
      <c r="Q177" s="166"/>
      <c r="R177" s="167">
        <f>SUM(R178:R205)</f>
        <v>195.08123079999999</v>
      </c>
      <c r="S177" s="166"/>
      <c r="T177" s="168">
        <f>SUM(T178:T205)</f>
        <v>0</v>
      </c>
      <c r="AR177" s="161" t="s">
        <v>24</v>
      </c>
      <c r="AT177" s="169" t="s">
        <v>74</v>
      </c>
      <c r="AU177" s="169" t="s">
        <v>24</v>
      </c>
      <c r="AY177" s="161" t="s">
        <v>171</v>
      </c>
      <c r="BK177" s="170">
        <f>SUM(BK178:BK205)</f>
        <v>0</v>
      </c>
    </row>
    <row r="178" spans="2:65" s="1" customFormat="1" ht="25.5" customHeight="1">
      <c r="B178" s="173"/>
      <c r="C178" s="174" t="s">
        <v>315</v>
      </c>
      <c r="D178" s="174" t="s">
        <v>173</v>
      </c>
      <c r="E178" s="175" t="s">
        <v>316</v>
      </c>
      <c r="F178" s="176" t="s">
        <v>317</v>
      </c>
      <c r="G178" s="177" t="s">
        <v>194</v>
      </c>
      <c r="H178" s="178">
        <v>1.8</v>
      </c>
      <c r="I178" s="179"/>
      <c r="J178" s="180">
        <f>ROUND(I178*H178,2)</f>
        <v>0</v>
      </c>
      <c r="K178" s="176" t="s">
        <v>195</v>
      </c>
      <c r="L178" s="41"/>
      <c r="M178" s="181" t="s">
        <v>5</v>
      </c>
      <c r="N178" s="182" t="s">
        <v>46</v>
      </c>
      <c r="O178" s="42"/>
      <c r="P178" s="183">
        <f>O178*H178</f>
        <v>0</v>
      </c>
      <c r="Q178" s="183">
        <v>2.79989</v>
      </c>
      <c r="R178" s="183">
        <f>Q178*H178</f>
        <v>5.0398019999999999</v>
      </c>
      <c r="S178" s="183">
        <v>0</v>
      </c>
      <c r="T178" s="184">
        <f>S178*H178</f>
        <v>0</v>
      </c>
      <c r="AR178" s="24" t="s">
        <v>177</v>
      </c>
      <c r="AT178" s="24" t="s">
        <v>173</v>
      </c>
      <c r="AU178" s="24" t="s">
        <v>84</v>
      </c>
      <c r="AY178" s="24" t="s">
        <v>171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24" t="s">
        <v>24</v>
      </c>
      <c r="BK178" s="185">
        <f>ROUND(I178*H178,2)</f>
        <v>0</v>
      </c>
      <c r="BL178" s="24" t="s">
        <v>177</v>
      </c>
      <c r="BM178" s="24" t="s">
        <v>318</v>
      </c>
    </row>
    <row r="179" spans="2:65" s="1" customFormat="1" ht="27">
      <c r="B179" s="41"/>
      <c r="D179" s="186" t="s">
        <v>179</v>
      </c>
      <c r="F179" s="187" t="s">
        <v>319</v>
      </c>
      <c r="I179" s="188"/>
      <c r="L179" s="41"/>
      <c r="M179" s="189"/>
      <c r="N179" s="42"/>
      <c r="O179" s="42"/>
      <c r="P179" s="42"/>
      <c r="Q179" s="42"/>
      <c r="R179" s="42"/>
      <c r="S179" s="42"/>
      <c r="T179" s="70"/>
      <c r="AT179" s="24" t="s">
        <v>179</v>
      </c>
      <c r="AU179" s="24" t="s">
        <v>84</v>
      </c>
    </row>
    <row r="180" spans="2:65" s="1" customFormat="1" ht="27">
      <c r="B180" s="41"/>
      <c r="D180" s="186" t="s">
        <v>181</v>
      </c>
      <c r="F180" s="190" t="s">
        <v>182</v>
      </c>
      <c r="I180" s="188"/>
      <c r="L180" s="41"/>
      <c r="M180" s="189"/>
      <c r="N180" s="42"/>
      <c r="O180" s="42"/>
      <c r="P180" s="42"/>
      <c r="Q180" s="42"/>
      <c r="R180" s="42"/>
      <c r="S180" s="42"/>
      <c r="T180" s="70"/>
      <c r="AT180" s="24" t="s">
        <v>181</v>
      </c>
      <c r="AU180" s="24" t="s">
        <v>84</v>
      </c>
    </row>
    <row r="181" spans="2:65" s="11" customFormat="1" ht="13.5">
      <c r="B181" s="191"/>
      <c r="D181" s="186" t="s">
        <v>183</v>
      </c>
      <c r="E181" s="192" t="s">
        <v>5</v>
      </c>
      <c r="F181" s="193" t="s">
        <v>320</v>
      </c>
      <c r="H181" s="194">
        <v>1.8</v>
      </c>
      <c r="I181" s="195"/>
      <c r="L181" s="191"/>
      <c r="M181" s="196"/>
      <c r="N181" s="197"/>
      <c r="O181" s="197"/>
      <c r="P181" s="197"/>
      <c r="Q181" s="197"/>
      <c r="R181" s="197"/>
      <c r="S181" s="197"/>
      <c r="T181" s="198"/>
      <c r="AT181" s="192" t="s">
        <v>183</v>
      </c>
      <c r="AU181" s="192" t="s">
        <v>84</v>
      </c>
      <c r="AV181" s="11" t="s">
        <v>84</v>
      </c>
      <c r="AW181" s="11" t="s">
        <v>39</v>
      </c>
      <c r="AX181" s="11" t="s">
        <v>24</v>
      </c>
      <c r="AY181" s="192" t="s">
        <v>171</v>
      </c>
    </row>
    <row r="182" spans="2:65" s="1" customFormat="1" ht="25.5" customHeight="1">
      <c r="B182" s="173"/>
      <c r="C182" s="174" t="s">
        <v>190</v>
      </c>
      <c r="D182" s="174" t="s">
        <v>173</v>
      </c>
      <c r="E182" s="175" t="s">
        <v>321</v>
      </c>
      <c r="F182" s="176" t="s">
        <v>322</v>
      </c>
      <c r="G182" s="177" t="s">
        <v>194</v>
      </c>
      <c r="H182" s="178">
        <v>4.4909999999999997</v>
      </c>
      <c r="I182" s="179"/>
      <c r="J182" s="180">
        <f>ROUND(I182*H182,2)</f>
        <v>0</v>
      </c>
      <c r="K182" s="176" t="s">
        <v>195</v>
      </c>
      <c r="L182" s="41"/>
      <c r="M182" s="181" t="s">
        <v>5</v>
      </c>
      <c r="N182" s="182" t="s">
        <v>46</v>
      </c>
      <c r="O182" s="42"/>
      <c r="P182" s="183">
        <f>O182*H182</f>
        <v>0</v>
      </c>
      <c r="Q182" s="183">
        <v>1.9967999999999999</v>
      </c>
      <c r="R182" s="183">
        <f>Q182*H182</f>
        <v>8.9676287999999982</v>
      </c>
      <c r="S182" s="183">
        <v>0</v>
      </c>
      <c r="T182" s="184">
        <f>S182*H182</f>
        <v>0</v>
      </c>
      <c r="AR182" s="24" t="s">
        <v>177</v>
      </c>
      <c r="AT182" s="24" t="s">
        <v>173</v>
      </c>
      <c r="AU182" s="24" t="s">
        <v>84</v>
      </c>
      <c r="AY182" s="24" t="s">
        <v>171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24" t="s">
        <v>24</v>
      </c>
      <c r="BK182" s="185">
        <f>ROUND(I182*H182,2)</f>
        <v>0</v>
      </c>
      <c r="BL182" s="24" t="s">
        <v>177</v>
      </c>
      <c r="BM182" s="24" t="s">
        <v>323</v>
      </c>
    </row>
    <row r="183" spans="2:65" s="1" customFormat="1" ht="27">
      <c r="B183" s="41"/>
      <c r="D183" s="186" t="s">
        <v>179</v>
      </c>
      <c r="F183" s="187" t="s">
        <v>324</v>
      </c>
      <c r="I183" s="188"/>
      <c r="L183" s="41"/>
      <c r="M183" s="189"/>
      <c r="N183" s="42"/>
      <c r="O183" s="42"/>
      <c r="P183" s="42"/>
      <c r="Q183" s="42"/>
      <c r="R183" s="42"/>
      <c r="S183" s="42"/>
      <c r="T183" s="70"/>
      <c r="AT183" s="24" t="s">
        <v>179</v>
      </c>
      <c r="AU183" s="24" t="s">
        <v>84</v>
      </c>
    </row>
    <row r="184" spans="2:65" s="1" customFormat="1" ht="27">
      <c r="B184" s="41"/>
      <c r="D184" s="186" t="s">
        <v>181</v>
      </c>
      <c r="F184" s="190" t="s">
        <v>182</v>
      </c>
      <c r="I184" s="188"/>
      <c r="L184" s="41"/>
      <c r="M184" s="189"/>
      <c r="N184" s="42"/>
      <c r="O184" s="42"/>
      <c r="P184" s="42"/>
      <c r="Q184" s="42"/>
      <c r="R184" s="42"/>
      <c r="S184" s="42"/>
      <c r="T184" s="70"/>
      <c r="AT184" s="24" t="s">
        <v>181</v>
      </c>
      <c r="AU184" s="24" t="s">
        <v>84</v>
      </c>
    </row>
    <row r="185" spans="2:65" s="12" customFormat="1" ht="13.5">
      <c r="B185" s="199"/>
      <c r="D185" s="186" t="s">
        <v>183</v>
      </c>
      <c r="E185" s="200" t="s">
        <v>5</v>
      </c>
      <c r="F185" s="201" t="s">
        <v>325</v>
      </c>
      <c r="H185" s="200" t="s">
        <v>5</v>
      </c>
      <c r="I185" s="202"/>
      <c r="L185" s="199"/>
      <c r="M185" s="203"/>
      <c r="N185" s="204"/>
      <c r="O185" s="204"/>
      <c r="P185" s="204"/>
      <c r="Q185" s="204"/>
      <c r="R185" s="204"/>
      <c r="S185" s="204"/>
      <c r="T185" s="205"/>
      <c r="AT185" s="200" t="s">
        <v>183</v>
      </c>
      <c r="AU185" s="200" t="s">
        <v>84</v>
      </c>
      <c r="AV185" s="12" t="s">
        <v>24</v>
      </c>
      <c r="AW185" s="12" t="s">
        <v>39</v>
      </c>
      <c r="AX185" s="12" t="s">
        <v>75</v>
      </c>
      <c r="AY185" s="200" t="s">
        <v>171</v>
      </c>
    </row>
    <row r="186" spans="2:65" s="11" customFormat="1" ht="13.5">
      <c r="B186" s="191"/>
      <c r="D186" s="186" t="s">
        <v>183</v>
      </c>
      <c r="E186" s="192" t="s">
        <v>5</v>
      </c>
      <c r="F186" s="193" t="s">
        <v>326</v>
      </c>
      <c r="H186" s="194">
        <v>4.4909999999999997</v>
      </c>
      <c r="I186" s="195"/>
      <c r="L186" s="191"/>
      <c r="M186" s="196"/>
      <c r="N186" s="197"/>
      <c r="O186" s="197"/>
      <c r="P186" s="197"/>
      <c r="Q186" s="197"/>
      <c r="R186" s="197"/>
      <c r="S186" s="197"/>
      <c r="T186" s="198"/>
      <c r="AT186" s="192" t="s">
        <v>183</v>
      </c>
      <c r="AU186" s="192" t="s">
        <v>84</v>
      </c>
      <c r="AV186" s="11" t="s">
        <v>84</v>
      </c>
      <c r="AW186" s="11" t="s">
        <v>39</v>
      </c>
      <c r="AX186" s="11" t="s">
        <v>24</v>
      </c>
      <c r="AY186" s="192" t="s">
        <v>171</v>
      </c>
    </row>
    <row r="187" spans="2:65" s="1" customFormat="1" ht="25.5" customHeight="1">
      <c r="B187" s="173"/>
      <c r="C187" s="174" t="s">
        <v>327</v>
      </c>
      <c r="D187" s="174" t="s">
        <v>173</v>
      </c>
      <c r="E187" s="175" t="s">
        <v>328</v>
      </c>
      <c r="F187" s="176" t="s">
        <v>329</v>
      </c>
      <c r="G187" s="177" t="s">
        <v>330</v>
      </c>
      <c r="H187" s="178">
        <v>6</v>
      </c>
      <c r="I187" s="179"/>
      <c r="J187" s="180">
        <f>ROUND(I187*H187,2)</f>
        <v>0</v>
      </c>
      <c r="K187" s="176" t="s">
        <v>5</v>
      </c>
      <c r="L187" s="41"/>
      <c r="M187" s="181" t="s">
        <v>5</v>
      </c>
      <c r="N187" s="182" t="s">
        <v>46</v>
      </c>
      <c r="O187" s="42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AR187" s="24" t="s">
        <v>177</v>
      </c>
      <c r="AT187" s="24" t="s">
        <v>173</v>
      </c>
      <c r="AU187" s="24" t="s">
        <v>84</v>
      </c>
      <c r="AY187" s="24" t="s">
        <v>171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24" t="s">
        <v>24</v>
      </c>
      <c r="BK187" s="185">
        <f>ROUND(I187*H187,2)</f>
        <v>0</v>
      </c>
      <c r="BL187" s="24" t="s">
        <v>177</v>
      </c>
      <c r="BM187" s="24" t="s">
        <v>331</v>
      </c>
    </row>
    <row r="188" spans="2:65" s="1" customFormat="1" ht="13.5">
      <c r="B188" s="41"/>
      <c r="D188" s="186" t="s">
        <v>179</v>
      </c>
      <c r="F188" s="187" t="s">
        <v>332</v>
      </c>
      <c r="I188" s="188"/>
      <c r="L188" s="41"/>
      <c r="M188" s="189"/>
      <c r="N188" s="42"/>
      <c r="O188" s="42"/>
      <c r="P188" s="42"/>
      <c r="Q188" s="42"/>
      <c r="R188" s="42"/>
      <c r="S188" s="42"/>
      <c r="T188" s="70"/>
      <c r="AT188" s="24" t="s">
        <v>179</v>
      </c>
      <c r="AU188" s="24" t="s">
        <v>84</v>
      </c>
    </row>
    <row r="189" spans="2:65" s="1" customFormat="1" ht="27">
      <c r="B189" s="41"/>
      <c r="D189" s="186" t="s">
        <v>181</v>
      </c>
      <c r="F189" s="190" t="s">
        <v>182</v>
      </c>
      <c r="I189" s="188"/>
      <c r="L189" s="41"/>
      <c r="M189" s="189"/>
      <c r="N189" s="42"/>
      <c r="O189" s="42"/>
      <c r="P189" s="42"/>
      <c r="Q189" s="42"/>
      <c r="R189" s="42"/>
      <c r="S189" s="42"/>
      <c r="T189" s="70"/>
      <c r="AT189" s="24" t="s">
        <v>181</v>
      </c>
      <c r="AU189" s="24" t="s">
        <v>84</v>
      </c>
    </row>
    <row r="190" spans="2:65" s="11" customFormat="1" ht="13.5">
      <c r="B190" s="191"/>
      <c r="D190" s="186" t="s">
        <v>183</v>
      </c>
      <c r="E190" s="192" t="s">
        <v>5</v>
      </c>
      <c r="F190" s="193" t="s">
        <v>210</v>
      </c>
      <c r="H190" s="194">
        <v>6</v>
      </c>
      <c r="I190" s="195"/>
      <c r="L190" s="191"/>
      <c r="M190" s="196"/>
      <c r="N190" s="197"/>
      <c r="O190" s="197"/>
      <c r="P190" s="197"/>
      <c r="Q190" s="197"/>
      <c r="R190" s="197"/>
      <c r="S190" s="197"/>
      <c r="T190" s="198"/>
      <c r="AT190" s="192" t="s">
        <v>183</v>
      </c>
      <c r="AU190" s="192" t="s">
        <v>84</v>
      </c>
      <c r="AV190" s="11" t="s">
        <v>84</v>
      </c>
      <c r="AW190" s="11" t="s">
        <v>39</v>
      </c>
      <c r="AX190" s="11" t="s">
        <v>24</v>
      </c>
      <c r="AY190" s="192" t="s">
        <v>171</v>
      </c>
    </row>
    <row r="191" spans="2:65" s="1" customFormat="1" ht="16.5" customHeight="1">
      <c r="B191" s="173"/>
      <c r="C191" s="174" t="s">
        <v>333</v>
      </c>
      <c r="D191" s="174" t="s">
        <v>173</v>
      </c>
      <c r="E191" s="175" t="s">
        <v>334</v>
      </c>
      <c r="F191" s="176" t="s">
        <v>335</v>
      </c>
      <c r="G191" s="177" t="s">
        <v>194</v>
      </c>
      <c r="H191" s="178">
        <v>4.4000000000000004</v>
      </c>
      <c r="I191" s="179"/>
      <c r="J191" s="180">
        <f>ROUND(I191*H191,2)</f>
        <v>0</v>
      </c>
      <c r="K191" s="176" t="s">
        <v>195</v>
      </c>
      <c r="L191" s="41"/>
      <c r="M191" s="181" t="s">
        <v>5</v>
      </c>
      <c r="N191" s="182" t="s">
        <v>46</v>
      </c>
      <c r="O191" s="42"/>
      <c r="P191" s="183">
        <f>O191*H191</f>
        <v>0</v>
      </c>
      <c r="Q191" s="183">
        <v>2.052</v>
      </c>
      <c r="R191" s="183">
        <f>Q191*H191</f>
        <v>9.0288000000000004</v>
      </c>
      <c r="S191" s="183">
        <v>0</v>
      </c>
      <c r="T191" s="184">
        <f>S191*H191</f>
        <v>0</v>
      </c>
      <c r="AR191" s="24" t="s">
        <v>177</v>
      </c>
      <c r="AT191" s="24" t="s">
        <v>173</v>
      </c>
      <c r="AU191" s="24" t="s">
        <v>84</v>
      </c>
      <c r="AY191" s="24" t="s">
        <v>171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24" t="s">
        <v>24</v>
      </c>
      <c r="BK191" s="185">
        <f>ROUND(I191*H191,2)</f>
        <v>0</v>
      </c>
      <c r="BL191" s="24" t="s">
        <v>177</v>
      </c>
      <c r="BM191" s="24" t="s">
        <v>336</v>
      </c>
    </row>
    <row r="192" spans="2:65" s="1" customFormat="1" ht="27">
      <c r="B192" s="41"/>
      <c r="D192" s="186" t="s">
        <v>179</v>
      </c>
      <c r="F192" s="187" t="s">
        <v>337</v>
      </c>
      <c r="I192" s="188"/>
      <c r="L192" s="41"/>
      <c r="M192" s="189"/>
      <c r="N192" s="42"/>
      <c r="O192" s="42"/>
      <c r="P192" s="42"/>
      <c r="Q192" s="42"/>
      <c r="R192" s="42"/>
      <c r="S192" s="42"/>
      <c r="T192" s="70"/>
      <c r="AT192" s="24" t="s">
        <v>179</v>
      </c>
      <c r="AU192" s="24" t="s">
        <v>84</v>
      </c>
    </row>
    <row r="193" spans="2:65" s="1" customFormat="1" ht="27">
      <c r="B193" s="41"/>
      <c r="D193" s="186" t="s">
        <v>181</v>
      </c>
      <c r="F193" s="190" t="s">
        <v>182</v>
      </c>
      <c r="I193" s="188"/>
      <c r="L193" s="41"/>
      <c r="M193" s="189"/>
      <c r="N193" s="42"/>
      <c r="O193" s="42"/>
      <c r="P193" s="42"/>
      <c r="Q193" s="42"/>
      <c r="R193" s="42"/>
      <c r="S193" s="42"/>
      <c r="T193" s="70"/>
      <c r="AT193" s="24" t="s">
        <v>181</v>
      </c>
      <c r="AU193" s="24" t="s">
        <v>84</v>
      </c>
    </row>
    <row r="194" spans="2:65" s="11" customFormat="1" ht="13.5">
      <c r="B194" s="191"/>
      <c r="D194" s="186" t="s">
        <v>183</v>
      </c>
      <c r="E194" s="192" t="s">
        <v>5</v>
      </c>
      <c r="F194" s="193" t="s">
        <v>338</v>
      </c>
      <c r="H194" s="194">
        <v>4.4000000000000004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183</v>
      </c>
      <c r="AU194" s="192" t="s">
        <v>84</v>
      </c>
      <c r="AV194" s="11" t="s">
        <v>84</v>
      </c>
      <c r="AW194" s="11" t="s">
        <v>39</v>
      </c>
      <c r="AX194" s="11" t="s">
        <v>24</v>
      </c>
      <c r="AY194" s="192" t="s">
        <v>171</v>
      </c>
    </row>
    <row r="195" spans="2:65" s="1" customFormat="1" ht="25.5" customHeight="1">
      <c r="B195" s="173"/>
      <c r="C195" s="174" t="s">
        <v>339</v>
      </c>
      <c r="D195" s="174" t="s">
        <v>173</v>
      </c>
      <c r="E195" s="175" t="s">
        <v>340</v>
      </c>
      <c r="F195" s="176" t="s">
        <v>341</v>
      </c>
      <c r="G195" s="177" t="s">
        <v>194</v>
      </c>
      <c r="H195" s="178">
        <v>85</v>
      </c>
      <c r="I195" s="179"/>
      <c r="J195" s="180">
        <f>ROUND(I195*H195,2)</f>
        <v>0</v>
      </c>
      <c r="K195" s="176" t="s">
        <v>195</v>
      </c>
      <c r="L195" s="41"/>
      <c r="M195" s="181" t="s">
        <v>5</v>
      </c>
      <c r="N195" s="182" t="s">
        <v>46</v>
      </c>
      <c r="O195" s="42"/>
      <c r="P195" s="183">
        <f>O195*H195</f>
        <v>0</v>
      </c>
      <c r="Q195" s="183">
        <v>2.004</v>
      </c>
      <c r="R195" s="183">
        <f>Q195*H195</f>
        <v>170.34</v>
      </c>
      <c r="S195" s="183">
        <v>0</v>
      </c>
      <c r="T195" s="184">
        <f>S195*H195</f>
        <v>0</v>
      </c>
      <c r="AR195" s="24" t="s">
        <v>177</v>
      </c>
      <c r="AT195" s="24" t="s">
        <v>173</v>
      </c>
      <c r="AU195" s="24" t="s">
        <v>84</v>
      </c>
      <c r="AY195" s="24" t="s">
        <v>171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24" t="s">
        <v>24</v>
      </c>
      <c r="BK195" s="185">
        <f>ROUND(I195*H195,2)</f>
        <v>0</v>
      </c>
      <c r="BL195" s="24" t="s">
        <v>177</v>
      </c>
      <c r="BM195" s="24" t="s">
        <v>342</v>
      </c>
    </row>
    <row r="196" spans="2:65" s="1" customFormat="1" ht="13.5">
      <c r="B196" s="41"/>
      <c r="D196" s="186" t="s">
        <v>179</v>
      </c>
      <c r="F196" s="187" t="s">
        <v>343</v>
      </c>
      <c r="I196" s="188"/>
      <c r="L196" s="41"/>
      <c r="M196" s="189"/>
      <c r="N196" s="42"/>
      <c r="O196" s="42"/>
      <c r="P196" s="42"/>
      <c r="Q196" s="42"/>
      <c r="R196" s="42"/>
      <c r="S196" s="42"/>
      <c r="T196" s="70"/>
      <c r="AT196" s="24" t="s">
        <v>179</v>
      </c>
      <c r="AU196" s="24" t="s">
        <v>84</v>
      </c>
    </row>
    <row r="197" spans="2:65" s="1" customFormat="1" ht="27">
      <c r="B197" s="41"/>
      <c r="D197" s="186" t="s">
        <v>181</v>
      </c>
      <c r="F197" s="190" t="s">
        <v>182</v>
      </c>
      <c r="I197" s="188"/>
      <c r="L197" s="41"/>
      <c r="M197" s="189"/>
      <c r="N197" s="42"/>
      <c r="O197" s="42"/>
      <c r="P197" s="42"/>
      <c r="Q197" s="42"/>
      <c r="R197" s="42"/>
      <c r="S197" s="42"/>
      <c r="T197" s="70"/>
      <c r="AT197" s="24" t="s">
        <v>181</v>
      </c>
      <c r="AU197" s="24" t="s">
        <v>84</v>
      </c>
    </row>
    <row r="198" spans="2:65" s="11" customFormat="1" ht="13.5">
      <c r="B198" s="191"/>
      <c r="D198" s="186" t="s">
        <v>183</v>
      </c>
      <c r="E198" s="192" t="s">
        <v>5</v>
      </c>
      <c r="F198" s="193" t="s">
        <v>344</v>
      </c>
      <c r="H198" s="194">
        <v>85</v>
      </c>
      <c r="I198" s="195"/>
      <c r="L198" s="191"/>
      <c r="M198" s="196"/>
      <c r="N198" s="197"/>
      <c r="O198" s="197"/>
      <c r="P198" s="197"/>
      <c r="Q198" s="197"/>
      <c r="R198" s="197"/>
      <c r="S198" s="197"/>
      <c r="T198" s="198"/>
      <c r="AT198" s="192" t="s">
        <v>183</v>
      </c>
      <c r="AU198" s="192" t="s">
        <v>84</v>
      </c>
      <c r="AV198" s="11" t="s">
        <v>84</v>
      </c>
      <c r="AW198" s="11" t="s">
        <v>39</v>
      </c>
      <c r="AX198" s="11" t="s">
        <v>24</v>
      </c>
      <c r="AY198" s="192" t="s">
        <v>171</v>
      </c>
    </row>
    <row r="199" spans="2:65" s="1" customFormat="1" ht="16.5" customHeight="1">
      <c r="B199" s="173"/>
      <c r="C199" s="174" t="s">
        <v>345</v>
      </c>
      <c r="D199" s="174" t="s">
        <v>173</v>
      </c>
      <c r="E199" s="175" t="s">
        <v>346</v>
      </c>
      <c r="F199" s="176" t="s">
        <v>347</v>
      </c>
      <c r="G199" s="177" t="s">
        <v>176</v>
      </c>
      <c r="H199" s="178">
        <v>500</v>
      </c>
      <c r="I199" s="179"/>
      <c r="J199" s="180">
        <f>ROUND(I199*H199,2)</f>
        <v>0</v>
      </c>
      <c r="K199" s="176" t="s">
        <v>195</v>
      </c>
      <c r="L199" s="41"/>
      <c r="M199" s="181" t="s">
        <v>5</v>
      </c>
      <c r="N199" s="182" t="s">
        <v>46</v>
      </c>
      <c r="O199" s="42"/>
      <c r="P199" s="183">
        <f>O199*H199</f>
        <v>0</v>
      </c>
      <c r="Q199" s="183">
        <v>2.2000000000000001E-3</v>
      </c>
      <c r="R199" s="183">
        <f>Q199*H199</f>
        <v>1.1000000000000001</v>
      </c>
      <c r="S199" s="183">
        <v>0</v>
      </c>
      <c r="T199" s="184">
        <f>S199*H199</f>
        <v>0</v>
      </c>
      <c r="AR199" s="24" t="s">
        <v>177</v>
      </c>
      <c r="AT199" s="24" t="s">
        <v>173</v>
      </c>
      <c r="AU199" s="24" t="s">
        <v>84</v>
      </c>
      <c r="AY199" s="24" t="s">
        <v>171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24" t="s">
        <v>24</v>
      </c>
      <c r="BK199" s="185">
        <f>ROUND(I199*H199,2)</f>
        <v>0</v>
      </c>
      <c r="BL199" s="24" t="s">
        <v>177</v>
      </c>
      <c r="BM199" s="24" t="s">
        <v>348</v>
      </c>
    </row>
    <row r="200" spans="2:65" s="1" customFormat="1" ht="13.5">
      <c r="B200" s="41"/>
      <c r="D200" s="186" t="s">
        <v>179</v>
      </c>
      <c r="F200" s="187" t="s">
        <v>349</v>
      </c>
      <c r="I200" s="188"/>
      <c r="L200" s="41"/>
      <c r="M200" s="189"/>
      <c r="N200" s="42"/>
      <c r="O200" s="42"/>
      <c r="P200" s="42"/>
      <c r="Q200" s="42"/>
      <c r="R200" s="42"/>
      <c r="S200" s="42"/>
      <c r="T200" s="70"/>
      <c r="AT200" s="24" t="s">
        <v>179</v>
      </c>
      <c r="AU200" s="24" t="s">
        <v>84</v>
      </c>
    </row>
    <row r="201" spans="2:65" s="1" customFormat="1" ht="27">
      <c r="B201" s="41"/>
      <c r="D201" s="186" t="s">
        <v>181</v>
      </c>
      <c r="F201" s="190" t="s">
        <v>182</v>
      </c>
      <c r="I201" s="188"/>
      <c r="L201" s="41"/>
      <c r="M201" s="189"/>
      <c r="N201" s="42"/>
      <c r="O201" s="42"/>
      <c r="P201" s="42"/>
      <c r="Q201" s="42"/>
      <c r="R201" s="42"/>
      <c r="S201" s="42"/>
      <c r="T201" s="70"/>
      <c r="AT201" s="24" t="s">
        <v>181</v>
      </c>
      <c r="AU201" s="24" t="s">
        <v>84</v>
      </c>
    </row>
    <row r="202" spans="2:65" s="11" customFormat="1" ht="13.5">
      <c r="B202" s="191"/>
      <c r="D202" s="186" t="s">
        <v>183</v>
      </c>
      <c r="E202" s="192" t="s">
        <v>5</v>
      </c>
      <c r="F202" s="193" t="s">
        <v>350</v>
      </c>
      <c r="H202" s="194">
        <v>500</v>
      </c>
      <c r="I202" s="195"/>
      <c r="L202" s="191"/>
      <c r="M202" s="196"/>
      <c r="N202" s="197"/>
      <c r="O202" s="197"/>
      <c r="P202" s="197"/>
      <c r="Q202" s="197"/>
      <c r="R202" s="197"/>
      <c r="S202" s="197"/>
      <c r="T202" s="198"/>
      <c r="AT202" s="192" t="s">
        <v>183</v>
      </c>
      <c r="AU202" s="192" t="s">
        <v>84</v>
      </c>
      <c r="AV202" s="11" t="s">
        <v>84</v>
      </c>
      <c r="AW202" s="11" t="s">
        <v>39</v>
      </c>
      <c r="AX202" s="11" t="s">
        <v>24</v>
      </c>
      <c r="AY202" s="192" t="s">
        <v>171</v>
      </c>
    </row>
    <row r="203" spans="2:65" s="1" customFormat="1" ht="16.5" customHeight="1">
      <c r="B203" s="173"/>
      <c r="C203" s="214" t="s">
        <v>351</v>
      </c>
      <c r="D203" s="214" t="s">
        <v>256</v>
      </c>
      <c r="E203" s="215" t="s">
        <v>352</v>
      </c>
      <c r="F203" s="216" t="s">
        <v>353</v>
      </c>
      <c r="G203" s="217" t="s">
        <v>176</v>
      </c>
      <c r="H203" s="218">
        <v>550</v>
      </c>
      <c r="I203" s="219"/>
      <c r="J203" s="220">
        <f>ROUND(I203*H203,2)</f>
        <v>0</v>
      </c>
      <c r="K203" s="216" t="s">
        <v>195</v>
      </c>
      <c r="L203" s="221"/>
      <c r="M203" s="222" t="s">
        <v>5</v>
      </c>
      <c r="N203" s="223" t="s">
        <v>46</v>
      </c>
      <c r="O203" s="42"/>
      <c r="P203" s="183">
        <f>O203*H203</f>
        <v>0</v>
      </c>
      <c r="Q203" s="183">
        <v>1.1000000000000001E-3</v>
      </c>
      <c r="R203" s="183">
        <f>Q203*H203</f>
        <v>0.60499999999999998</v>
      </c>
      <c r="S203" s="183">
        <v>0</v>
      </c>
      <c r="T203" s="184">
        <f>S203*H203</f>
        <v>0</v>
      </c>
      <c r="AR203" s="24" t="s">
        <v>221</v>
      </c>
      <c r="AT203" s="24" t="s">
        <v>256</v>
      </c>
      <c r="AU203" s="24" t="s">
        <v>84</v>
      </c>
      <c r="AY203" s="24" t="s">
        <v>171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24" t="s">
        <v>24</v>
      </c>
      <c r="BK203" s="185">
        <f>ROUND(I203*H203,2)</f>
        <v>0</v>
      </c>
      <c r="BL203" s="24" t="s">
        <v>177</v>
      </c>
      <c r="BM203" s="24" t="s">
        <v>354</v>
      </c>
    </row>
    <row r="204" spans="2:65" s="1" customFormat="1" ht="27">
      <c r="B204" s="41"/>
      <c r="D204" s="186" t="s">
        <v>179</v>
      </c>
      <c r="F204" s="187" t="s">
        <v>355</v>
      </c>
      <c r="I204" s="188"/>
      <c r="L204" s="41"/>
      <c r="M204" s="189"/>
      <c r="N204" s="42"/>
      <c r="O204" s="42"/>
      <c r="P204" s="42"/>
      <c r="Q204" s="42"/>
      <c r="R204" s="42"/>
      <c r="S204" s="42"/>
      <c r="T204" s="70"/>
      <c r="AT204" s="24" t="s">
        <v>179</v>
      </c>
      <c r="AU204" s="24" t="s">
        <v>84</v>
      </c>
    </row>
    <row r="205" spans="2:65" s="11" customFormat="1" ht="13.5">
      <c r="B205" s="191"/>
      <c r="D205" s="186" t="s">
        <v>183</v>
      </c>
      <c r="F205" s="193" t="s">
        <v>356</v>
      </c>
      <c r="H205" s="194">
        <v>550</v>
      </c>
      <c r="I205" s="195"/>
      <c r="L205" s="191"/>
      <c r="M205" s="196"/>
      <c r="N205" s="197"/>
      <c r="O205" s="197"/>
      <c r="P205" s="197"/>
      <c r="Q205" s="197"/>
      <c r="R205" s="197"/>
      <c r="S205" s="197"/>
      <c r="T205" s="198"/>
      <c r="AT205" s="192" t="s">
        <v>183</v>
      </c>
      <c r="AU205" s="192" t="s">
        <v>84</v>
      </c>
      <c r="AV205" s="11" t="s">
        <v>84</v>
      </c>
      <c r="AW205" s="11" t="s">
        <v>6</v>
      </c>
      <c r="AX205" s="11" t="s">
        <v>24</v>
      </c>
      <c r="AY205" s="192" t="s">
        <v>171</v>
      </c>
    </row>
    <row r="206" spans="2:65" s="10" customFormat="1" ht="29.85" customHeight="1">
      <c r="B206" s="160"/>
      <c r="D206" s="161" t="s">
        <v>74</v>
      </c>
      <c r="E206" s="171" t="s">
        <v>227</v>
      </c>
      <c r="F206" s="171" t="s">
        <v>357</v>
      </c>
      <c r="I206" s="163"/>
      <c r="J206" s="172">
        <f>BK206</f>
        <v>0</v>
      </c>
      <c r="L206" s="160"/>
      <c r="M206" s="165"/>
      <c r="N206" s="166"/>
      <c r="O206" s="166"/>
      <c r="P206" s="167">
        <f>SUM(P207:P264)</f>
        <v>0</v>
      </c>
      <c r="Q206" s="166"/>
      <c r="R206" s="167">
        <f>SUM(R207:R264)</f>
        <v>10.730170000000001</v>
      </c>
      <c r="S206" s="166"/>
      <c r="T206" s="168">
        <f>SUM(T207:T264)</f>
        <v>2.3250000000000002</v>
      </c>
      <c r="AR206" s="161" t="s">
        <v>24</v>
      </c>
      <c r="AT206" s="169" t="s">
        <v>74</v>
      </c>
      <c r="AU206" s="169" t="s">
        <v>24</v>
      </c>
      <c r="AY206" s="161" t="s">
        <v>171</v>
      </c>
      <c r="BK206" s="170">
        <f>SUM(BK207:BK264)</f>
        <v>0</v>
      </c>
    </row>
    <row r="207" spans="2:65" s="1" customFormat="1" ht="25.5" customHeight="1">
      <c r="B207" s="173"/>
      <c r="C207" s="174" t="s">
        <v>358</v>
      </c>
      <c r="D207" s="174" t="s">
        <v>173</v>
      </c>
      <c r="E207" s="175" t="s">
        <v>359</v>
      </c>
      <c r="F207" s="176" t="s">
        <v>360</v>
      </c>
      <c r="G207" s="177" t="s">
        <v>194</v>
      </c>
      <c r="H207" s="178">
        <v>5</v>
      </c>
      <c r="I207" s="179"/>
      <c r="J207" s="180">
        <f>ROUND(I207*H207,2)</f>
        <v>0</v>
      </c>
      <c r="K207" s="176" t="s">
        <v>5</v>
      </c>
      <c r="L207" s="41"/>
      <c r="M207" s="181" t="s">
        <v>5</v>
      </c>
      <c r="N207" s="182" t="s">
        <v>46</v>
      </c>
      <c r="O207" s="42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AR207" s="24" t="s">
        <v>177</v>
      </c>
      <c r="AT207" s="24" t="s">
        <v>173</v>
      </c>
      <c r="AU207" s="24" t="s">
        <v>84</v>
      </c>
      <c r="AY207" s="24" t="s">
        <v>171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24" t="s">
        <v>24</v>
      </c>
      <c r="BK207" s="185">
        <f>ROUND(I207*H207,2)</f>
        <v>0</v>
      </c>
      <c r="BL207" s="24" t="s">
        <v>177</v>
      </c>
      <c r="BM207" s="24" t="s">
        <v>361</v>
      </c>
    </row>
    <row r="208" spans="2:65" s="1" customFormat="1" ht="13.5">
      <c r="B208" s="41"/>
      <c r="D208" s="186" t="s">
        <v>179</v>
      </c>
      <c r="F208" s="187" t="s">
        <v>362</v>
      </c>
      <c r="I208" s="188"/>
      <c r="L208" s="41"/>
      <c r="M208" s="189"/>
      <c r="N208" s="42"/>
      <c r="O208" s="42"/>
      <c r="P208" s="42"/>
      <c r="Q208" s="42"/>
      <c r="R208" s="42"/>
      <c r="S208" s="42"/>
      <c r="T208" s="70"/>
      <c r="AT208" s="24" t="s">
        <v>179</v>
      </c>
      <c r="AU208" s="24" t="s">
        <v>84</v>
      </c>
    </row>
    <row r="209" spans="2:65" s="1" customFormat="1" ht="27">
      <c r="B209" s="41"/>
      <c r="D209" s="186" t="s">
        <v>181</v>
      </c>
      <c r="F209" s="190" t="s">
        <v>182</v>
      </c>
      <c r="I209" s="188"/>
      <c r="L209" s="41"/>
      <c r="M209" s="189"/>
      <c r="N209" s="42"/>
      <c r="O209" s="42"/>
      <c r="P209" s="42"/>
      <c r="Q209" s="42"/>
      <c r="R209" s="42"/>
      <c r="S209" s="42"/>
      <c r="T209" s="70"/>
      <c r="AT209" s="24" t="s">
        <v>181</v>
      </c>
      <c r="AU209" s="24" t="s">
        <v>84</v>
      </c>
    </row>
    <row r="210" spans="2:65" s="11" customFormat="1" ht="13.5">
      <c r="B210" s="191"/>
      <c r="D210" s="186" t="s">
        <v>183</v>
      </c>
      <c r="E210" s="192" t="s">
        <v>5</v>
      </c>
      <c r="F210" s="193" t="s">
        <v>203</v>
      </c>
      <c r="H210" s="194">
        <v>5</v>
      </c>
      <c r="I210" s="195"/>
      <c r="L210" s="191"/>
      <c r="M210" s="196"/>
      <c r="N210" s="197"/>
      <c r="O210" s="197"/>
      <c r="P210" s="197"/>
      <c r="Q210" s="197"/>
      <c r="R210" s="197"/>
      <c r="S210" s="197"/>
      <c r="T210" s="198"/>
      <c r="AT210" s="192" t="s">
        <v>183</v>
      </c>
      <c r="AU210" s="192" t="s">
        <v>84</v>
      </c>
      <c r="AV210" s="11" t="s">
        <v>84</v>
      </c>
      <c r="AW210" s="11" t="s">
        <v>39</v>
      </c>
      <c r="AX210" s="11" t="s">
        <v>24</v>
      </c>
      <c r="AY210" s="192" t="s">
        <v>171</v>
      </c>
    </row>
    <row r="211" spans="2:65" s="1" customFormat="1" ht="25.5" customHeight="1">
      <c r="B211" s="173"/>
      <c r="C211" s="174" t="s">
        <v>363</v>
      </c>
      <c r="D211" s="174" t="s">
        <v>173</v>
      </c>
      <c r="E211" s="175" t="s">
        <v>364</v>
      </c>
      <c r="F211" s="176" t="s">
        <v>365</v>
      </c>
      <c r="G211" s="177" t="s">
        <v>330</v>
      </c>
      <c r="H211" s="178">
        <v>16</v>
      </c>
      <c r="I211" s="179"/>
      <c r="J211" s="180">
        <f>ROUND(I211*H211,2)</f>
        <v>0</v>
      </c>
      <c r="K211" s="176" t="s">
        <v>5</v>
      </c>
      <c r="L211" s="41"/>
      <c r="M211" s="181" t="s">
        <v>5</v>
      </c>
      <c r="N211" s="182" t="s">
        <v>46</v>
      </c>
      <c r="O211" s="42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AR211" s="24" t="s">
        <v>177</v>
      </c>
      <c r="AT211" s="24" t="s">
        <v>173</v>
      </c>
      <c r="AU211" s="24" t="s">
        <v>84</v>
      </c>
      <c r="AY211" s="24" t="s">
        <v>171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24" t="s">
        <v>24</v>
      </c>
      <c r="BK211" s="185">
        <f>ROUND(I211*H211,2)</f>
        <v>0</v>
      </c>
      <c r="BL211" s="24" t="s">
        <v>177</v>
      </c>
      <c r="BM211" s="24" t="s">
        <v>366</v>
      </c>
    </row>
    <row r="212" spans="2:65" s="1" customFormat="1" ht="13.5">
      <c r="B212" s="41"/>
      <c r="D212" s="186" t="s">
        <v>179</v>
      </c>
      <c r="F212" s="187" t="s">
        <v>365</v>
      </c>
      <c r="I212" s="188"/>
      <c r="L212" s="41"/>
      <c r="M212" s="189"/>
      <c r="N212" s="42"/>
      <c r="O212" s="42"/>
      <c r="P212" s="42"/>
      <c r="Q212" s="42"/>
      <c r="R212" s="42"/>
      <c r="S212" s="42"/>
      <c r="T212" s="70"/>
      <c r="AT212" s="24" t="s">
        <v>179</v>
      </c>
      <c r="AU212" s="24" t="s">
        <v>84</v>
      </c>
    </row>
    <row r="213" spans="2:65" s="1" customFormat="1" ht="27">
      <c r="B213" s="41"/>
      <c r="D213" s="186" t="s">
        <v>181</v>
      </c>
      <c r="F213" s="190" t="s">
        <v>182</v>
      </c>
      <c r="I213" s="188"/>
      <c r="L213" s="41"/>
      <c r="M213" s="189"/>
      <c r="N213" s="42"/>
      <c r="O213" s="42"/>
      <c r="P213" s="42"/>
      <c r="Q213" s="42"/>
      <c r="R213" s="42"/>
      <c r="S213" s="42"/>
      <c r="T213" s="70"/>
      <c r="AT213" s="24" t="s">
        <v>181</v>
      </c>
      <c r="AU213" s="24" t="s">
        <v>84</v>
      </c>
    </row>
    <row r="214" spans="2:65" s="11" customFormat="1" ht="13.5">
      <c r="B214" s="191"/>
      <c r="D214" s="186" t="s">
        <v>183</v>
      </c>
      <c r="E214" s="192" t="s">
        <v>5</v>
      </c>
      <c r="F214" s="193" t="s">
        <v>367</v>
      </c>
      <c r="H214" s="194">
        <v>16</v>
      </c>
      <c r="I214" s="195"/>
      <c r="L214" s="191"/>
      <c r="M214" s="196"/>
      <c r="N214" s="197"/>
      <c r="O214" s="197"/>
      <c r="P214" s="197"/>
      <c r="Q214" s="197"/>
      <c r="R214" s="197"/>
      <c r="S214" s="197"/>
      <c r="T214" s="198"/>
      <c r="AT214" s="192" t="s">
        <v>183</v>
      </c>
      <c r="AU214" s="192" t="s">
        <v>84</v>
      </c>
      <c r="AV214" s="11" t="s">
        <v>84</v>
      </c>
      <c r="AW214" s="11" t="s">
        <v>39</v>
      </c>
      <c r="AX214" s="11" t="s">
        <v>24</v>
      </c>
      <c r="AY214" s="192" t="s">
        <v>171</v>
      </c>
    </row>
    <row r="215" spans="2:65" s="1" customFormat="1" ht="25.5" customHeight="1">
      <c r="B215" s="173"/>
      <c r="C215" s="174" t="s">
        <v>368</v>
      </c>
      <c r="D215" s="174" t="s">
        <v>173</v>
      </c>
      <c r="E215" s="175" t="s">
        <v>369</v>
      </c>
      <c r="F215" s="176" t="s">
        <v>370</v>
      </c>
      <c r="G215" s="177" t="s">
        <v>330</v>
      </c>
      <c r="H215" s="178">
        <v>16</v>
      </c>
      <c r="I215" s="179"/>
      <c r="J215" s="180">
        <f>ROUND(I215*H215,2)</f>
        <v>0</v>
      </c>
      <c r="K215" s="176" t="s">
        <v>5</v>
      </c>
      <c r="L215" s="41"/>
      <c r="M215" s="181" t="s">
        <v>5</v>
      </c>
      <c r="N215" s="182" t="s">
        <v>46</v>
      </c>
      <c r="O215" s="42"/>
      <c r="P215" s="183">
        <f>O215*H215</f>
        <v>0</v>
      </c>
      <c r="Q215" s="183">
        <v>0</v>
      </c>
      <c r="R215" s="183">
        <f>Q215*H215</f>
        <v>0</v>
      </c>
      <c r="S215" s="183">
        <v>0</v>
      </c>
      <c r="T215" s="184">
        <f>S215*H215</f>
        <v>0</v>
      </c>
      <c r="AR215" s="24" t="s">
        <v>177</v>
      </c>
      <c r="AT215" s="24" t="s">
        <v>173</v>
      </c>
      <c r="AU215" s="24" t="s">
        <v>84</v>
      </c>
      <c r="AY215" s="24" t="s">
        <v>171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24" t="s">
        <v>24</v>
      </c>
      <c r="BK215" s="185">
        <f>ROUND(I215*H215,2)</f>
        <v>0</v>
      </c>
      <c r="BL215" s="24" t="s">
        <v>177</v>
      </c>
      <c r="BM215" s="24" t="s">
        <v>371</v>
      </c>
    </row>
    <row r="216" spans="2:65" s="1" customFormat="1" ht="27">
      <c r="B216" s="41"/>
      <c r="D216" s="186" t="s">
        <v>179</v>
      </c>
      <c r="F216" s="187" t="s">
        <v>370</v>
      </c>
      <c r="I216" s="188"/>
      <c r="L216" s="41"/>
      <c r="M216" s="189"/>
      <c r="N216" s="42"/>
      <c r="O216" s="42"/>
      <c r="P216" s="42"/>
      <c r="Q216" s="42"/>
      <c r="R216" s="42"/>
      <c r="S216" s="42"/>
      <c r="T216" s="70"/>
      <c r="AT216" s="24" t="s">
        <v>179</v>
      </c>
      <c r="AU216" s="24" t="s">
        <v>84</v>
      </c>
    </row>
    <row r="217" spans="2:65" s="1" customFormat="1" ht="27">
      <c r="B217" s="41"/>
      <c r="D217" s="186" t="s">
        <v>181</v>
      </c>
      <c r="F217" s="190" t="s">
        <v>182</v>
      </c>
      <c r="I217" s="188"/>
      <c r="L217" s="41"/>
      <c r="M217" s="189"/>
      <c r="N217" s="42"/>
      <c r="O217" s="42"/>
      <c r="P217" s="42"/>
      <c r="Q217" s="42"/>
      <c r="R217" s="42"/>
      <c r="S217" s="42"/>
      <c r="T217" s="70"/>
      <c r="AT217" s="24" t="s">
        <v>181</v>
      </c>
      <c r="AU217" s="24" t="s">
        <v>84</v>
      </c>
    </row>
    <row r="218" spans="2:65" s="11" customFormat="1" ht="13.5">
      <c r="B218" s="191"/>
      <c r="D218" s="186" t="s">
        <v>183</v>
      </c>
      <c r="E218" s="192" t="s">
        <v>5</v>
      </c>
      <c r="F218" s="193" t="s">
        <v>367</v>
      </c>
      <c r="H218" s="194">
        <v>16</v>
      </c>
      <c r="I218" s="195"/>
      <c r="L218" s="191"/>
      <c r="M218" s="196"/>
      <c r="N218" s="197"/>
      <c r="O218" s="197"/>
      <c r="P218" s="197"/>
      <c r="Q218" s="197"/>
      <c r="R218" s="197"/>
      <c r="S218" s="197"/>
      <c r="T218" s="198"/>
      <c r="AT218" s="192" t="s">
        <v>183</v>
      </c>
      <c r="AU218" s="192" t="s">
        <v>84</v>
      </c>
      <c r="AV218" s="11" t="s">
        <v>84</v>
      </c>
      <c r="AW218" s="11" t="s">
        <v>39</v>
      </c>
      <c r="AX218" s="11" t="s">
        <v>24</v>
      </c>
      <c r="AY218" s="192" t="s">
        <v>171</v>
      </c>
    </row>
    <row r="219" spans="2:65" s="1" customFormat="1" ht="25.5" customHeight="1">
      <c r="B219" s="173"/>
      <c r="C219" s="174" t="s">
        <v>372</v>
      </c>
      <c r="D219" s="174" t="s">
        <v>173</v>
      </c>
      <c r="E219" s="175" t="s">
        <v>373</v>
      </c>
      <c r="F219" s="176" t="s">
        <v>374</v>
      </c>
      <c r="G219" s="177" t="s">
        <v>330</v>
      </c>
      <c r="H219" s="178">
        <v>16</v>
      </c>
      <c r="I219" s="179"/>
      <c r="J219" s="180">
        <f>ROUND(I219*H219,2)</f>
        <v>0</v>
      </c>
      <c r="K219" s="176" t="s">
        <v>5</v>
      </c>
      <c r="L219" s="41"/>
      <c r="M219" s="181" t="s">
        <v>5</v>
      </c>
      <c r="N219" s="182" t="s">
        <v>46</v>
      </c>
      <c r="O219" s="42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AR219" s="24" t="s">
        <v>177</v>
      </c>
      <c r="AT219" s="24" t="s">
        <v>173</v>
      </c>
      <c r="AU219" s="24" t="s">
        <v>84</v>
      </c>
      <c r="AY219" s="24" t="s">
        <v>171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24" t="s">
        <v>24</v>
      </c>
      <c r="BK219" s="185">
        <f>ROUND(I219*H219,2)</f>
        <v>0</v>
      </c>
      <c r="BL219" s="24" t="s">
        <v>177</v>
      </c>
      <c r="BM219" s="24" t="s">
        <v>375</v>
      </c>
    </row>
    <row r="220" spans="2:65" s="1" customFormat="1" ht="27">
      <c r="B220" s="41"/>
      <c r="D220" s="186" t="s">
        <v>179</v>
      </c>
      <c r="F220" s="187" t="s">
        <v>374</v>
      </c>
      <c r="I220" s="188"/>
      <c r="L220" s="41"/>
      <c r="M220" s="189"/>
      <c r="N220" s="42"/>
      <c r="O220" s="42"/>
      <c r="P220" s="42"/>
      <c r="Q220" s="42"/>
      <c r="R220" s="42"/>
      <c r="S220" s="42"/>
      <c r="T220" s="70"/>
      <c r="AT220" s="24" t="s">
        <v>179</v>
      </c>
      <c r="AU220" s="24" t="s">
        <v>84</v>
      </c>
    </row>
    <row r="221" spans="2:65" s="1" customFormat="1" ht="27">
      <c r="B221" s="41"/>
      <c r="D221" s="186" t="s">
        <v>181</v>
      </c>
      <c r="F221" s="190" t="s">
        <v>182</v>
      </c>
      <c r="I221" s="188"/>
      <c r="L221" s="41"/>
      <c r="M221" s="189"/>
      <c r="N221" s="42"/>
      <c r="O221" s="42"/>
      <c r="P221" s="42"/>
      <c r="Q221" s="42"/>
      <c r="R221" s="42"/>
      <c r="S221" s="42"/>
      <c r="T221" s="70"/>
      <c r="AT221" s="24" t="s">
        <v>181</v>
      </c>
      <c r="AU221" s="24" t="s">
        <v>84</v>
      </c>
    </row>
    <row r="222" spans="2:65" s="11" customFormat="1" ht="13.5">
      <c r="B222" s="191"/>
      <c r="D222" s="186" t="s">
        <v>183</v>
      </c>
      <c r="E222" s="192" t="s">
        <v>5</v>
      </c>
      <c r="F222" s="193" t="s">
        <v>367</v>
      </c>
      <c r="H222" s="194">
        <v>16</v>
      </c>
      <c r="I222" s="195"/>
      <c r="L222" s="191"/>
      <c r="M222" s="196"/>
      <c r="N222" s="197"/>
      <c r="O222" s="197"/>
      <c r="P222" s="197"/>
      <c r="Q222" s="197"/>
      <c r="R222" s="197"/>
      <c r="S222" s="197"/>
      <c r="T222" s="198"/>
      <c r="AT222" s="192" t="s">
        <v>183</v>
      </c>
      <c r="AU222" s="192" t="s">
        <v>84</v>
      </c>
      <c r="AV222" s="11" t="s">
        <v>84</v>
      </c>
      <c r="AW222" s="11" t="s">
        <v>39</v>
      </c>
      <c r="AX222" s="11" t="s">
        <v>24</v>
      </c>
      <c r="AY222" s="192" t="s">
        <v>171</v>
      </c>
    </row>
    <row r="223" spans="2:65" s="1" customFormat="1" ht="16.5" customHeight="1">
      <c r="B223" s="173"/>
      <c r="C223" s="174" t="s">
        <v>376</v>
      </c>
      <c r="D223" s="174" t="s">
        <v>173</v>
      </c>
      <c r="E223" s="175" t="s">
        <v>377</v>
      </c>
      <c r="F223" s="176" t="s">
        <v>378</v>
      </c>
      <c r="G223" s="177" t="s">
        <v>176</v>
      </c>
      <c r="H223" s="178">
        <v>3.944</v>
      </c>
      <c r="I223" s="179"/>
      <c r="J223" s="180">
        <f>ROUND(I223*H223,2)</f>
        <v>0</v>
      </c>
      <c r="K223" s="176" t="s">
        <v>5</v>
      </c>
      <c r="L223" s="41"/>
      <c r="M223" s="181" t="s">
        <v>5</v>
      </c>
      <c r="N223" s="182" t="s">
        <v>46</v>
      </c>
      <c r="O223" s="42"/>
      <c r="P223" s="183">
        <f>O223*H223</f>
        <v>0</v>
      </c>
      <c r="Q223" s="183">
        <v>0</v>
      </c>
      <c r="R223" s="183">
        <f>Q223*H223</f>
        <v>0</v>
      </c>
      <c r="S223" s="183">
        <v>0</v>
      </c>
      <c r="T223" s="184">
        <f>S223*H223</f>
        <v>0</v>
      </c>
      <c r="AR223" s="24" t="s">
        <v>177</v>
      </c>
      <c r="AT223" s="24" t="s">
        <v>173</v>
      </c>
      <c r="AU223" s="24" t="s">
        <v>84</v>
      </c>
      <c r="AY223" s="24" t="s">
        <v>171</v>
      </c>
      <c r="BE223" s="185">
        <f>IF(N223="základní",J223,0)</f>
        <v>0</v>
      </c>
      <c r="BF223" s="185">
        <f>IF(N223="snížená",J223,0)</f>
        <v>0</v>
      </c>
      <c r="BG223" s="185">
        <f>IF(N223="zákl. přenesená",J223,0)</f>
        <v>0</v>
      </c>
      <c r="BH223" s="185">
        <f>IF(N223="sníž. přenesená",J223,0)</f>
        <v>0</v>
      </c>
      <c r="BI223" s="185">
        <f>IF(N223="nulová",J223,0)</f>
        <v>0</v>
      </c>
      <c r="BJ223" s="24" t="s">
        <v>24</v>
      </c>
      <c r="BK223" s="185">
        <f>ROUND(I223*H223,2)</f>
        <v>0</v>
      </c>
      <c r="BL223" s="24" t="s">
        <v>177</v>
      </c>
      <c r="BM223" s="24" t="s">
        <v>379</v>
      </c>
    </row>
    <row r="224" spans="2:65" s="1" customFormat="1" ht="13.5">
      <c r="B224" s="41"/>
      <c r="D224" s="186" t="s">
        <v>179</v>
      </c>
      <c r="F224" s="187" t="s">
        <v>378</v>
      </c>
      <c r="I224" s="188"/>
      <c r="L224" s="41"/>
      <c r="M224" s="189"/>
      <c r="N224" s="42"/>
      <c r="O224" s="42"/>
      <c r="P224" s="42"/>
      <c r="Q224" s="42"/>
      <c r="R224" s="42"/>
      <c r="S224" s="42"/>
      <c r="T224" s="70"/>
      <c r="AT224" s="24" t="s">
        <v>179</v>
      </c>
      <c r="AU224" s="24" t="s">
        <v>84</v>
      </c>
    </row>
    <row r="225" spans="2:65" s="1" customFormat="1" ht="27">
      <c r="B225" s="41"/>
      <c r="D225" s="186" t="s">
        <v>181</v>
      </c>
      <c r="F225" s="190" t="s">
        <v>182</v>
      </c>
      <c r="I225" s="188"/>
      <c r="L225" s="41"/>
      <c r="M225" s="189"/>
      <c r="N225" s="42"/>
      <c r="O225" s="42"/>
      <c r="P225" s="42"/>
      <c r="Q225" s="42"/>
      <c r="R225" s="42"/>
      <c r="S225" s="42"/>
      <c r="T225" s="70"/>
      <c r="AT225" s="24" t="s">
        <v>181</v>
      </c>
      <c r="AU225" s="24" t="s">
        <v>84</v>
      </c>
    </row>
    <row r="226" spans="2:65" s="11" customFormat="1" ht="13.5">
      <c r="B226" s="191"/>
      <c r="D226" s="186" t="s">
        <v>183</v>
      </c>
      <c r="E226" s="192" t="s">
        <v>5</v>
      </c>
      <c r="F226" s="193" t="s">
        <v>380</v>
      </c>
      <c r="H226" s="194">
        <v>3.944</v>
      </c>
      <c r="I226" s="195"/>
      <c r="L226" s="191"/>
      <c r="M226" s="196"/>
      <c r="N226" s="197"/>
      <c r="O226" s="197"/>
      <c r="P226" s="197"/>
      <c r="Q226" s="197"/>
      <c r="R226" s="197"/>
      <c r="S226" s="197"/>
      <c r="T226" s="198"/>
      <c r="AT226" s="192" t="s">
        <v>183</v>
      </c>
      <c r="AU226" s="192" t="s">
        <v>84</v>
      </c>
      <c r="AV226" s="11" t="s">
        <v>84</v>
      </c>
      <c r="AW226" s="11" t="s">
        <v>39</v>
      </c>
      <c r="AX226" s="11" t="s">
        <v>24</v>
      </c>
      <c r="AY226" s="192" t="s">
        <v>171</v>
      </c>
    </row>
    <row r="227" spans="2:65" s="1" customFormat="1" ht="25.5" customHeight="1">
      <c r="B227" s="173"/>
      <c r="C227" s="174" t="s">
        <v>381</v>
      </c>
      <c r="D227" s="174" t="s">
        <v>173</v>
      </c>
      <c r="E227" s="175" t="s">
        <v>382</v>
      </c>
      <c r="F227" s="176" t="s">
        <v>383</v>
      </c>
      <c r="G227" s="177" t="s">
        <v>176</v>
      </c>
      <c r="H227" s="178">
        <v>1</v>
      </c>
      <c r="I227" s="179"/>
      <c r="J227" s="180">
        <f>ROUND(I227*H227,2)</f>
        <v>0</v>
      </c>
      <c r="K227" s="176" t="s">
        <v>5</v>
      </c>
      <c r="L227" s="41"/>
      <c r="M227" s="181" t="s">
        <v>5</v>
      </c>
      <c r="N227" s="182" t="s">
        <v>46</v>
      </c>
      <c r="O227" s="42"/>
      <c r="P227" s="183">
        <f>O227*H227</f>
        <v>0</v>
      </c>
      <c r="Q227" s="183">
        <v>0</v>
      </c>
      <c r="R227" s="183">
        <f>Q227*H227</f>
        <v>0</v>
      </c>
      <c r="S227" s="183">
        <v>0</v>
      </c>
      <c r="T227" s="184">
        <f>S227*H227</f>
        <v>0</v>
      </c>
      <c r="AR227" s="24" t="s">
        <v>177</v>
      </c>
      <c r="AT227" s="24" t="s">
        <v>173</v>
      </c>
      <c r="AU227" s="24" t="s">
        <v>84</v>
      </c>
      <c r="AY227" s="24" t="s">
        <v>171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24" t="s">
        <v>24</v>
      </c>
      <c r="BK227" s="185">
        <f>ROUND(I227*H227,2)</f>
        <v>0</v>
      </c>
      <c r="BL227" s="24" t="s">
        <v>177</v>
      </c>
      <c r="BM227" s="24" t="s">
        <v>384</v>
      </c>
    </row>
    <row r="228" spans="2:65" s="1" customFormat="1" ht="27">
      <c r="B228" s="41"/>
      <c r="D228" s="186" t="s">
        <v>179</v>
      </c>
      <c r="F228" s="187" t="s">
        <v>383</v>
      </c>
      <c r="I228" s="188"/>
      <c r="L228" s="41"/>
      <c r="M228" s="189"/>
      <c r="N228" s="42"/>
      <c r="O228" s="42"/>
      <c r="P228" s="42"/>
      <c r="Q228" s="42"/>
      <c r="R228" s="42"/>
      <c r="S228" s="42"/>
      <c r="T228" s="70"/>
      <c r="AT228" s="24" t="s">
        <v>179</v>
      </c>
      <c r="AU228" s="24" t="s">
        <v>84</v>
      </c>
    </row>
    <row r="229" spans="2:65" s="1" customFormat="1" ht="27">
      <c r="B229" s="41"/>
      <c r="D229" s="186" t="s">
        <v>181</v>
      </c>
      <c r="F229" s="190" t="s">
        <v>182</v>
      </c>
      <c r="I229" s="188"/>
      <c r="L229" s="41"/>
      <c r="M229" s="189"/>
      <c r="N229" s="42"/>
      <c r="O229" s="42"/>
      <c r="P229" s="42"/>
      <c r="Q229" s="42"/>
      <c r="R229" s="42"/>
      <c r="S229" s="42"/>
      <c r="T229" s="70"/>
      <c r="AT229" s="24" t="s">
        <v>181</v>
      </c>
      <c r="AU229" s="24" t="s">
        <v>84</v>
      </c>
    </row>
    <row r="230" spans="2:65" s="11" customFormat="1" ht="13.5">
      <c r="B230" s="191"/>
      <c r="D230" s="186" t="s">
        <v>183</v>
      </c>
      <c r="E230" s="192" t="s">
        <v>5</v>
      </c>
      <c r="F230" s="193" t="s">
        <v>24</v>
      </c>
      <c r="H230" s="194">
        <v>1</v>
      </c>
      <c r="I230" s="195"/>
      <c r="L230" s="191"/>
      <c r="M230" s="196"/>
      <c r="N230" s="197"/>
      <c r="O230" s="197"/>
      <c r="P230" s="197"/>
      <c r="Q230" s="197"/>
      <c r="R230" s="197"/>
      <c r="S230" s="197"/>
      <c r="T230" s="198"/>
      <c r="AT230" s="192" t="s">
        <v>183</v>
      </c>
      <c r="AU230" s="192" t="s">
        <v>84</v>
      </c>
      <c r="AV230" s="11" t="s">
        <v>84</v>
      </c>
      <c r="AW230" s="11" t="s">
        <v>39</v>
      </c>
      <c r="AX230" s="11" t="s">
        <v>24</v>
      </c>
      <c r="AY230" s="192" t="s">
        <v>171</v>
      </c>
    </row>
    <row r="231" spans="2:65" s="11" customFormat="1" ht="13.5">
      <c r="B231" s="191"/>
      <c r="D231" s="186" t="s">
        <v>183</v>
      </c>
      <c r="E231" s="192" t="s">
        <v>5</v>
      </c>
      <c r="F231" s="193" t="s">
        <v>5</v>
      </c>
      <c r="H231" s="194">
        <v>0</v>
      </c>
      <c r="I231" s="195"/>
      <c r="L231" s="191"/>
      <c r="M231" s="196"/>
      <c r="N231" s="197"/>
      <c r="O231" s="197"/>
      <c r="P231" s="197"/>
      <c r="Q231" s="197"/>
      <c r="R231" s="197"/>
      <c r="S231" s="197"/>
      <c r="T231" s="198"/>
      <c r="AT231" s="192" t="s">
        <v>183</v>
      </c>
      <c r="AU231" s="192" t="s">
        <v>84</v>
      </c>
      <c r="AV231" s="11" t="s">
        <v>84</v>
      </c>
      <c r="AW231" s="11" t="s">
        <v>39</v>
      </c>
      <c r="AX231" s="11" t="s">
        <v>75</v>
      </c>
      <c r="AY231" s="192" t="s">
        <v>171</v>
      </c>
    </row>
    <row r="232" spans="2:65" s="11" customFormat="1" ht="13.5">
      <c r="B232" s="191"/>
      <c r="D232" s="186" t="s">
        <v>183</v>
      </c>
      <c r="E232" s="192" t="s">
        <v>5</v>
      </c>
      <c r="F232" s="193" t="s">
        <v>5</v>
      </c>
      <c r="H232" s="194">
        <v>0</v>
      </c>
      <c r="I232" s="195"/>
      <c r="L232" s="191"/>
      <c r="M232" s="196"/>
      <c r="N232" s="197"/>
      <c r="O232" s="197"/>
      <c r="P232" s="197"/>
      <c r="Q232" s="197"/>
      <c r="R232" s="197"/>
      <c r="S232" s="197"/>
      <c r="T232" s="198"/>
      <c r="AT232" s="192" t="s">
        <v>183</v>
      </c>
      <c r="AU232" s="192" t="s">
        <v>84</v>
      </c>
      <c r="AV232" s="11" t="s">
        <v>84</v>
      </c>
      <c r="AW232" s="11" t="s">
        <v>39</v>
      </c>
      <c r="AX232" s="11" t="s">
        <v>75</v>
      </c>
      <c r="AY232" s="192" t="s">
        <v>171</v>
      </c>
    </row>
    <row r="233" spans="2:65" s="11" customFormat="1" ht="13.5">
      <c r="B233" s="191"/>
      <c r="D233" s="186" t="s">
        <v>183</v>
      </c>
      <c r="E233" s="192" t="s">
        <v>5</v>
      </c>
      <c r="F233" s="193" t="s">
        <v>5</v>
      </c>
      <c r="H233" s="194">
        <v>0</v>
      </c>
      <c r="I233" s="195"/>
      <c r="L233" s="191"/>
      <c r="M233" s="196"/>
      <c r="N233" s="197"/>
      <c r="O233" s="197"/>
      <c r="P233" s="197"/>
      <c r="Q233" s="197"/>
      <c r="R233" s="197"/>
      <c r="S233" s="197"/>
      <c r="T233" s="198"/>
      <c r="AT233" s="192" t="s">
        <v>183</v>
      </c>
      <c r="AU233" s="192" t="s">
        <v>84</v>
      </c>
      <c r="AV233" s="11" t="s">
        <v>84</v>
      </c>
      <c r="AW233" s="11" t="s">
        <v>39</v>
      </c>
      <c r="AX233" s="11" t="s">
        <v>75</v>
      </c>
      <c r="AY233" s="192" t="s">
        <v>171</v>
      </c>
    </row>
    <row r="234" spans="2:65" s="11" customFormat="1" ht="13.5">
      <c r="B234" s="191"/>
      <c r="D234" s="186" t="s">
        <v>183</v>
      </c>
      <c r="E234" s="192" t="s">
        <v>5</v>
      </c>
      <c r="F234" s="193" t="s">
        <v>5</v>
      </c>
      <c r="H234" s="194">
        <v>0</v>
      </c>
      <c r="I234" s="195"/>
      <c r="L234" s="191"/>
      <c r="M234" s="196"/>
      <c r="N234" s="197"/>
      <c r="O234" s="197"/>
      <c r="P234" s="197"/>
      <c r="Q234" s="197"/>
      <c r="R234" s="197"/>
      <c r="S234" s="197"/>
      <c r="T234" s="198"/>
      <c r="AT234" s="192" t="s">
        <v>183</v>
      </c>
      <c r="AU234" s="192" t="s">
        <v>84</v>
      </c>
      <c r="AV234" s="11" t="s">
        <v>84</v>
      </c>
      <c r="AW234" s="11" t="s">
        <v>39</v>
      </c>
      <c r="AX234" s="11" t="s">
        <v>75</v>
      </c>
      <c r="AY234" s="192" t="s">
        <v>171</v>
      </c>
    </row>
    <row r="235" spans="2:65" s="11" customFormat="1" ht="13.5">
      <c r="B235" s="191"/>
      <c r="D235" s="186" t="s">
        <v>183</v>
      </c>
      <c r="E235" s="192" t="s">
        <v>5</v>
      </c>
      <c r="F235" s="193" t="s">
        <v>5</v>
      </c>
      <c r="H235" s="194">
        <v>0</v>
      </c>
      <c r="I235" s="195"/>
      <c r="L235" s="191"/>
      <c r="M235" s="196"/>
      <c r="N235" s="197"/>
      <c r="O235" s="197"/>
      <c r="P235" s="197"/>
      <c r="Q235" s="197"/>
      <c r="R235" s="197"/>
      <c r="S235" s="197"/>
      <c r="T235" s="198"/>
      <c r="AT235" s="192" t="s">
        <v>183</v>
      </c>
      <c r="AU235" s="192" t="s">
        <v>84</v>
      </c>
      <c r="AV235" s="11" t="s">
        <v>84</v>
      </c>
      <c r="AW235" s="11" t="s">
        <v>39</v>
      </c>
      <c r="AX235" s="11" t="s">
        <v>75</v>
      </c>
      <c r="AY235" s="192" t="s">
        <v>171</v>
      </c>
    </row>
    <row r="236" spans="2:65" s="11" customFormat="1" ht="13.5">
      <c r="B236" s="191"/>
      <c r="D236" s="186" t="s">
        <v>183</v>
      </c>
      <c r="E236" s="192" t="s">
        <v>5</v>
      </c>
      <c r="F236" s="193" t="s">
        <v>5</v>
      </c>
      <c r="H236" s="194">
        <v>0</v>
      </c>
      <c r="I236" s="195"/>
      <c r="L236" s="191"/>
      <c r="M236" s="196"/>
      <c r="N236" s="197"/>
      <c r="O236" s="197"/>
      <c r="P236" s="197"/>
      <c r="Q236" s="197"/>
      <c r="R236" s="197"/>
      <c r="S236" s="197"/>
      <c r="T236" s="198"/>
      <c r="AT236" s="192" t="s">
        <v>183</v>
      </c>
      <c r="AU236" s="192" t="s">
        <v>84</v>
      </c>
      <c r="AV236" s="11" t="s">
        <v>84</v>
      </c>
      <c r="AW236" s="11" t="s">
        <v>39</v>
      </c>
      <c r="AX236" s="11" t="s">
        <v>75</v>
      </c>
      <c r="AY236" s="192" t="s">
        <v>171</v>
      </c>
    </row>
    <row r="237" spans="2:65" s="11" customFormat="1" ht="13.5">
      <c r="B237" s="191"/>
      <c r="D237" s="186" t="s">
        <v>183</v>
      </c>
      <c r="E237" s="192" t="s">
        <v>5</v>
      </c>
      <c r="F237" s="193" t="s">
        <v>5</v>
      </c>
      <c r="H237" s="194">
        <v>0</v>
      </c>
      <c r="I237" s="195"/>
      <c r="L237" s="191"/>
      <c r="M237" s="196"/>
      <c r="N237" s="197"/>
      <c r="O237" s="197"/>
      <c r="P237" s="197"/>
      <c r="Q237" s="197"/>
      <c r="R237" s="197"/>
      <c r="S237" s="197"/>
      <c r="T237" s="198"/>
      <c r="AT237" s="192" t="s">
        <v>183</v>
      </c>
      <c r="AU237" s="192" t="s">
        <v>84</v>
      </c>
      <c r="AV237" s="11" t="s">
        <v>84</v>
      </c>
      <c r="AW237" s="11" t="s">
        <v>39</v>
      </c>
      <c r="AX237" s="11" t="s">
        <v>75</v>
      </c>
      <c r="AY237" s="192" t="s">
        <v>171</v>
      </c>
    </row>
    <row r="238" spans="2:65" s="11" customFormat="1" ht="13.5">
      <c r="B238" s="191"/>
      <c r="D238" s="186" t="s">
        <v>183</v>
      </c>
      <c r="E238" s="192" t="s">
        <v>5</v>
      </c>
      <c r="F238" s="193" t="s">
        <v>5</v>
      </c>
      <c r="H238" s="194">
        <v>0</v>
      </c>
      <c r="I238" s="195"/>
      <c r="L238" s="191"/>
      <c r="M238" s="196"/>
      <c r="N238" s="197"/>
      <c r="O238" s="197"/>
      <c r="P238" s="197"/>
      <c r="Q238" s="197"/>
      <c r="R238" s="197"/>
      <c r="S238" s="197"/>
      <c r="T238" s="198"/>
      <c r="AT238" s="192" t="s">
        <v>183</v>
      </c>
      <c r="AU238" s="192" t="s">
        <v>84</v>
      </c>
      <c r="AV238" s="11" t="s">
        <v>84</v>
      </c>
      <c r="AW238" s="11" t="s">
        <v>39</v>
      </c>
      <c r="AX238" s="11" t="s">
        <v>75</v>
      </c>
      <c r="AY238" s="192" t="s">
        <v>171</v>
      </c>
    </row>
    <row r="239" spans="2:65" s="11" customFormat="1" ht="13.5">
      <c r="B239" s="191"/>
      <c r="D239" s="186" t="s">
        <v>183</v>
      </c>
      <c r="E239" s="192" t="s">
        <v>5</v>
      </c>
      <c r="F239" s="193" t="s">
        <v>5</v>
      </c>
      <c r="H239" s="194">
        <v>0</v>
      </c>
      <c r="I239" s="195"/>
      <c r="L239" s="191"/>
      <c r="M239" s="196"/>
      <c r="N239" s="197"/>
      <c r="O239" s="197"/>
      <c r="P239" s="197"/>
      <c r="Q239" s="197"/>
      <c r="R239" s="197"/>
      <c r="S239" s="197"/>
      <c r="T239" s="198"/>
      <c r="AT239" s="192" t="s">
        <v>183</v>
      </c>
      <c r="AU239" s="192" t="s">
        <v>84</v>
      </c>
      <c r="AV239" s="11" t="s">
        <v>84</v>
      </c>
      <c r="AW239" s="11" t="s">
        <v>39</v>
      </c>
      <c r="AX239" s="11" t="s">
        <v>75</v>
      </c>
      <c r="AY239" s="192" t="s">
        <v>171</v>
      </c>
    </row>
    <row r="240" spans="2:65" s="11" customFormat="1" ht="13.5">
      <c r="B240" s="191"/>
      <c r="D240" s="186" t="s">
        <v>183</v>
      </c>
      <c r="E240" s="192" t="s">
        <v>5</v>
      </c>
      <c r="F240" s="193" t="s">
        <v>5</v>
      </c>
      <c r="H240" s="194">
        <v>0</v>
      </c>
      <c r="I240" s="195"/>
      <c r="L240" s="191"/>
      <c r="M240" s="196"/>
      <c r="N240" s="197"/>
      <c r="O240" s="197"/>
      <c r="P240" s="197"/>
      <c r="Q240" s="197"/>
      <c r="R240" s="197"/>
      <c r="S240" s="197"/>
      <c r="T240" s="198"/>
      <c r="AT240" s="192" t="s">
        <v>183</v>
      </c>
      <c r="AU240" s="192" t="s">
        <v>84</v>
      </c>
      <c r="AV240" s="11" t="s">
        <v>84</v>
      </c>
      <c r="AW240" s="11" t="s">
        <v>39</v>
      </c>
      <c r="AX240" s="11" t="s">
        <v>75</v>
      </c>
      <c r="AY240" s="192" t="s">
        <v>171</v>
      </c>
    </row>
    <row r="241" spans="2:65" s="11" customFormat="1" ht="13.5">
      <c r="B241" s="191"/>
      <c r="D241" s="186" t="s">
        <v>183</v>
      </c>
      <c r="E241" s="192" t="s">
        <v>5</v>
      </c>
      <c r="F241" s="193" t="s">
        <v>5</v>
      </c>
      <c r="H241" s="194">
        <v>0</v>
      </c>
      <c r="I241" s="195"/>
      <c r="L241" s="191"/>
      <c r="M241" s="196"/>
      <c r="N241" s="197"/>
      <c r="O241" s="197"/>
      <c r="P241" s="197"/>
      <c r="Q241" s="197"/>
      <c r="R241" s="197"/>
      <c r="S241" s="197"/>
      <c r="T241" s="198"/>
      <c r="AT241" s="192" t="s">
        <v>183</v>
      </c>
      <c r="AU241" s="192" t="s">
        <v>84</v>
      </c>
      <c r="AV241" s="11" t="s">
        <v>84</v>
      </c>
      <c r="AW241" s="11" t="s">
        <v>39</v>
      </c>
      <c r="AX241" s="11" t="s">
        <v>75</v>
      </c>
      <c r="AY241" s="192" t="s">
        <v>171</v>
      </c>
    </row>
    <row r="242" spans="2:65" s="1" customFormat="1" ht="16.5" customHeight="1">
      <c r="B242" s="173"/>
      <c r="C242" s="174" t="s">
        <v>385</v>
      </c>
      <c r="D242" s="174" t="s">
        <v>173</v>
      </c>
      <c r="E242" s="175" t="s">
        <v>386</v>
      </c>
      <c r="F242" s="176" t="s">
        <v>387</v>
      </c>
      <c r="G242" s="177" t="s">
        <v>330</v>
      </c>
      <c r="H242" s="178">
        <v>2</v>
      </c>
      <c r="I242" s="179"/>
      <c r="J242" s="180">
        <f>ROUND(I242*H242,2)</f>
        <v>0</v>
      </c>
      <c r="K242" s="176" t="s">
        <v>5</v>
      </c>
      <c r="L242" s="41"/>
      <c r="M242" s="181" t="s">
        <v>5</v>
      </c>
      <c r="N242" s="182" t="s">
        <v>46</v>
      </c>
      <c r="O242" s="42"/>
      <c r="P242" s="183">
        <f>O242*H242</f>
        <v>0</v>
      </c>
      <c r="Q242" s="183">
        <v>0</v>
      </c>
      <c r="R242" s="183">
        <f>Q242*H242</f>
        <v>0</v>
      </c>
      <c r="S242" s="183">
        <v>0</v>
      </c>
      <c r="T242" s="184">
        <f>S242*H242</f>
        <v>0</v>
      </c>
      <c r="AR242" s="24" t="s">
        <v>177</v>
      </c>
      <c r="AT242" s="24" t="s">
        <v>173</v>
      </c>
      <c r="AU242" s="24" t="s">
        <v>84</v>
      </c>
      <c r="AY242" s="24" t="s">
        <v>171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24" t="s">
        <v>24</v>
      </c>
      <c r="BK242" s="185">
        <f>ROUND(I242*H242,2)</f>
        <v>0</v>
      </c>
      <c r="BL242" s="24" t="s">
        <v>177</v>
      </c>
      <c r="BM242" s="24" t="s">
        <v>388</v>
      </c>
    </row>
    <row r="243" spans="2:65" s="1" customFormat="1" ht="13.5">
      <c r="B243" s="41"/>
      <c r="D243" s="186" t="s">
        <v>179</v>
      </c>
      <c r="F243" s="187" t="s">
        <v>387</v>
      </c>
      <c r="I243" s="188"/>
      <c r="L243" s="41"/>
      <c r="M243" s="189"/>
      <c r="N243" s="42"/>
      <c r="O243" s="42"/>
      <c r="P243" s="42"/>
      <c r="Q243" s="42"/>
      <c r="R243" s="42"/>
      <c r="S243" s="42"/>
      <c r="T243" s="70"/>
      <c r="AT243" s="24" t="s">
        <v>179</v>
      </c>
      <c r="AU243" s="24" t="s">
        <v>84</v>
      </c>
    </row>
    <row r="244" spans="2:65" s="1" customFormat="1" ht="27">
      <c r="B244" s="41"/>
      <c r="D244" s="186" t="s">
        <v>181</v>
      </c>
      <c r="F244" s="190" t="s">
        <v>182</v>
      </c>
      <c r="I244" s="188"/>
      <c r="L244" s="41"/>
      <c r="M244" s="189"/>
      <c r="N244" s="42"/>
      <c r="O244" s="42"/>
      <c r="P244" s="42"/>
      <c r="Q244" s="42"/>
      <c r="R244" s="42"/>
      <c r="S244" s="42"/>
      <c r="T244" s="70"/>
      <c r="AT244" s="24" t="s">
        <v>181</v>
      </c>
      <c r="AU244" s="24" t="s">
        <v>84</v>
      </c>
    </row>
    <row r="245" spans="2:65" s="11" customFormat="1" ht="13.5">
      <c r="B245" s="191"/>
      <c r="D245" s="186" t="s">
        <v>183</v>
      </c>
      <c r="E245" s="192" t="s">
        <v>5</v>
      </c>
      <c r="F245" s="193" t="s">
        <v>84</v>
      </c>
      <c r="H245" s="194">
        <v>2</v>
      </c>
      <c r="I245" s="195"/>
      <c r="L245" s="191"/>
      <c r="M245" s="196"/>
      <c r="N245" s="197"/>
      <c r="O245" s="197"/>
      <c r="P245" s="197"/>
      <c r="Q245" s="197"/>
      <c r="R245" s="197"/>
      <c r="S245" s="197"/>
      <c r="T245" s="198"/>
      <c r="AT245" s="192" t="s">
        <v>183</v>
      </c>
      <c r="AU245" s="192" t="s">
        <v>84</v>
      </c>
      <c r="AV245" s="11" t="s">
        <v>84</v>
      </c>
      <c r="AW245" s="11" t="s">
        <v>39</v>
      </c>
      <c r="AX245" s="11" t="s">
        <v>24</v>
      </c>
      <c r="AY245" s="192" t="s">
        <v>171</v>
      </c>
    </row>
    <row r="246" spans="2:65" s="1" customFormat="1" ht="25.5" customHeight="1">
      <c r="B246" s="173"/>
      <c r="C246" s="174" t="s">
        <v>389</v>
      </c>
      <c r="D246" s="174" t="s">
        <v>173</v>
      </c>
      <c r="E246" s="175" t="s">
        <v>390</v>
      </c>
      <c r="F246" s="176" t="s">
        <v>391</v>
      </c>
      <c r="G246" s="177" t="s">
        <v>330</v>
      </c>
      <c r="H246" s="178">
        <v>2</v>
      </c>
      <c r="I246" s="179"/>
      <c r="J246" s="180">
        <f>ROUND(I246*H246,2)</f>
        <v>0</v>
      </c>
      <c r="K246" s="176" t="s">
        <v>5</v>
      </c>
      <c r="L246" s="41"/>
      <c r="M246" s="181" t="s">
        <v>5</v>
      </c>
      <c r="N246" s="182" t="s">
        <v>46</v>
      </c>
      <c r="O246" s="42"/>
      <c r="P246" s="183">
        <f>O246*H246</f>
        <v>0</v>
      </c>
      <c r="Q246" s="183">
        <v>0</v>
      </c>
      <c r="R246" s="183">
        <f>Q246*H246</f>
        <v>0</v>
      </c>
      <c r="S246" s="183">
        <v>0</v>
      </c>
      <c r="T246" s="184">
        <f>S246*H246</f>
        <v>0</v>
      </c>
      <c r="AR246" s="24" t="s">
        <v>177</v>
      </c>
      <c r="AT246" s="24" t="s">
        <v>173</v>
      </c>
      <c r="AU246" s="24" t="s">
        <v>84</v>
      </c>
      <c r="AY246" s="24" t="s">
        <v>171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24" t="s">
        <v>24</v>
      </c>
      <c r="BK246" s="185">
        <f>ROUND(I246*H246,2)</f>
        <v>0</v>
      </c>
      <c r="BL246" s="24" t="s">
        <v>177</v>
      </c>
      <c r="BM246" s="24" t="s">
        <v>392</v>
      </c>
    </row>
    <row r="247" spans="2:65" s="1" customFormat="1" ht="13.5">
      <c r="B247" s="41"/>
      <c r="D247" s="186" t="s">
        <v>179</v>
      </c>
      <c r="F247" s="187" t="s">
        <v>391</v>
      </c>
      <c r="I247" s="188"/>
      <c r="L247" s="41"/>
      <c r="M247" s="189"/>
      <c r="N247" s="42"/>
      <c r="O247" s="42"/>
      <c r="P247" s="42"/>
      <c r="Q247" s="42"/>
      <c r="R247" s="42"/>
      <c r="S247" s="42"/>
      <c r="T247" s="70"/>
      <c r="AT247" s="24" t="s">
        <v>179</v>
      </c>
      <c r="AU247" s="24" t="s">
        <v>84</v>
      </c>
    </row>
    <row r="248" spans="2:65" s="1" customFormat="1" ht="27">
      <c r="B248" s="41"/>
      <c r="D248" s="186" t="s">
        <v>181</v>
      </c>
      <c r="F248" s="190" t="s">
        <v>182</v>
      </c>
      <c r="I248" s="188"/>
      <c r="L248" s="41"/>
      <c r="M248" s="189"/>
      <c r="N248" s="42"/>
      <c r="O248" s="42"/>
      <c r="P248" s="42"/>
      <c r="Q248" s="42"/>
      <c r="R248" s="42"/>
      <c r="S248" s="42"/>
      <c r="T248" s="70"/>
      <c r="AT248" s="24" t="s">
        <v>181</v>
      </c>
      <c r="AU248" s="24" t="s">
        <v>84</v>
      </c>
    </row>
    <row r="249" spans="2:65" s="11" customFormat="1" ht="13.5">
      <c r="B249" s="191"/>
      <c r="D249" s="186" t="s">
        <v>183</v>
      </c>
      <c r="E249" s="192" t="s">
        <v>5</v>
      </c>
      <c r="F249" s="193" t="s">
        <v>84</v>
      </c>
      <c r="H249" s="194">
        <v>2</v>
      </c>
      <c r="I249" s="195"/>
      <c r="L249" s="191"/>
      <c r="M249" s="196"/>
      <c r="N249" s="197"/>
      <c r="O249" s="197"/>
      <c r="P249" s="197"/>
      <c r="Q249" s="197"/>
      <c r="R249" s="197"/>
      <c r="S249" s="197"/>
      <c r="T249" s="198"/>
      <c r="AT249" s="192" t="s">
        <v>183</v>
      </c>
      <c r="AU249" s="192" t="s">
        <v>84</v>
      </c>
      <c r="AV249" s="11" t="s">
        <v>84</v>
      </c>
      <c r="AW249" s="11" t="s">
        <v>39</v>
      </c>
      <c r="AX249" s="11" t="s">
        <v>24</v>
      </c>
      <c r="AY249" s="192" t="s">
        <v>171</v>
      </c>
    </row>
    <row r="250" spans="2:65" s="1" customFormat="1" ht="16.5" customHeight="1">
      <c r="B250" s="173"/>
      <c r="C250" s="174" t="s">
        <v>393</v>
      </c>
      <c r="D250" s="174" t="s">
        <v>173</v>
      </c>
      <c r="E250" s="175" t="s">
        <v>394</v>
      </c>
      <c r="F250" s="176" t="s">
        <v>395</v>
      </c>
      <c r="G250" s="177" t="s">
        <v>396</v>
      </c>
      <c r="H250" s="178">
        <v>3</v>
      </c>
      <c r="I250" s="179"/>
      <c r="J250" s="180">
        <f>ROUND(I250*H250,2)</f>
        <v>0</v>
      </c>
      <c r="K250" s="176" t="s">
        <v>5</v>
      </c>
      <c r="L250" s="41"/>
      <c r="M250" s="181" t="s">
        <v>5</v>
      </c>
      <c r="N250" s="182" t="s">
        <v>46</v>
      </c>
      <c r="O250" s="42"/>
      <c r="P250" s="183">
        <f>O250*H250</f>
        <v>0</v>
      </c>
      <c r="Q250" s="183">
        <v>0</v>
      </c>
      <c r="R250" s="183">
        <f>Q250*H250</f>
        <v>0</v>
      </c>
      <c r="S250" s="183">
        <v>0</v>
      </c>
      <c r="T250" s="184">
        <f>S250*H250</f>
        <v>0</v>
      </c>
      <c r="AR250" s="24" t="s">
        <v>177</v>
      </c>
      <c r="AT250" s="24" t="s">
        <v>173</v>
      </c>
      <c r="AU250" s="24" t="s">
        <v>84</v>
      </c>
      <c r="AY250" s="24" t="s">
        <v>171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24" t="s">
        <v>24</v>
      </c>
      <c r="BK250" s="185">
        <f>ROUND(I250*H250,2)</f>
        <v>0</v>
      </c>
      <c r="BL250" s="24" t="s">
        <v>177</v>
      </c>
      <c r="BM250" s="24" t="s">
        <v>397</v>
      </c>
    </row>
    <row r="251" spans="2:65" s="1" customFormat="1" ht="13.5">
      <c r="B251" s="41"/>
      <c r="D251" s="186" t="s">
        <v>179</v>
      </c>
      <c r="F251" s="187" t="s">
        <v>395</v>
      </c>
      <c r="I251" s="188"/>
      <c r="L251" s="41"/>
      <c r="M251" s="189"/>
      <c r="N251" s="42"/>
      <c r="O251" s="42"/>
      <c r="P251" s="42"/>
      <c r="Q251" s="42"/>
      <c r="R251" s="42"/>
      <c r="S251" s="42"/>
      <c r="T251" s="70"/>
      <c r="AT251" s="24" t="s">
        <v>179</v>
      </c>
      <c r="AU251" s="24" t="s">
        <v>84</v>
      </c>
    </row>
    <row r="252" spans="2:65" s="1" customFormat="1" ht="27">
      <c r="B252" s="41"/>
      <c r="D252" s="186" t="s">
        <v>181</v>
      </c>
      <c r="F252" s="190" t="s">
        <v>182</v>
      </c>
      <c r="I252" s="188"/>
      <c r="L252" s="41"/>
      <c r="M252" s="189"/>
      <c r="N252" s="42"/>
      <c r="O252" s="42"/>
      <c r="P252" s="42"/>
      <c r="Q252" s="42"/>
      <c r="R252" s="42"/>
      <c r="S252" s="42"/>
      <c r="T252" s="70"/>
      <c r="AT252" s="24" t="s">
        <v>181</v>
      </c>
      <c r="AU252" s="24" t="s">
        <v>84</v>
      </c>
    </row>
    <row r="253" spans="2:65" s="11" customFormat="1" ht="13.5">
      <c r="B253" s="191"/>
      <c r="D253" s="186" t="s">
        <v>183</v>
      </c>
      <c r="E253" s="192" t="s">
        <v>5</v>
      </c>
      <c r="F253" s="193" t="s">
        <v>191</v>
      </c>
      <c r="H253" s="194">
        <v>3</v>
      </c>
      <c r="I253" s="195"/>
      <c r="L253" s="191"/>
      <c r="M253" s="196"/>
      <c r="N253" s="197"/>
      <c r="O253" s="197"/>
      <c r="P253" s="197"/>
      <c r="Q253" s="197"/>
      <c r="R253" s="197"/>
      <c r="S253" s="197"/>
      <c r="T253" s="198"/>
      <c r="AT253" s="192" t="s">
        <v>183</v>
      </c>
      <c r="AU253" s="192" t="s">
        <v>84</v>
      </c>
      <c r="AV253" s="11" t="s">
        <v>84</v>
      </c>
      <c r="AW253" s="11" t="s">
        <v>39</v>
      </c>
      <c r="AX253" s="11" t="s">
        <v>24</v>
      </c>
      <c r="AY253" s="192" t="s">
        <v>171</v>
      </c>
    </row>
    <row r="254" spans="2:65" s="1" customFormat="1" ht="25.5" customHeight="1">
      <c r="B254" s="173"/>
      <c r="C254" s="174" t="s">
        <v>398</v>
      </c>
      <c r="D254" s="174" t="s">
        <v>173</v>
      </c>
      <c r="E254" s="175" t="s">
        <v>399</v>
      </c>
      <c r="F254" s="176" t="s">
        <v>400</v>
      </c>
      <c r="G254" s="177" t="s">
        <v>396</v>
      </c>
      <c r="H254" s="178">
        <v>6.2</v>
      </c>
      <c r="I254" s="179"/>
      <c r="J254" s="180">
        <f>ROUND(I254*H254,2)</f>
        <v>0</v>
      </c>
      <c r="K254" s="176" t="s">
        <v>195</v>
      </c>
      <c r="L254" s="41"/>
      <c r="M254" s="181" t="s">
        <v>5</v>
      </c>
      <c r="N254" s="182" t="s">
        <v>46</v>
      </c>
      <c r="O254" s="42"/>
      <c r="P254" s="183">
        <f>O254*H254</f>
        <v>0</v>
      </c>
      <c r="Q254" s="183">
        <v>0.88534999999999997</v>
      </c>
      <c r="R254" s="183">
        <f>Q254*H254</f>
        <v>5.4891699999999997</v>
      </c>
      <c r="S254" s="183">
        <v>0</v>
      </c>
      <c r="T254" s="184">
        <f>S254*H254</f>
        <v>0</v>
      </c>
      <c r="AR254" s="24" t="s">
        <v>177</v>
      </c>
      <c r="AT254" s="24" t="s">
        <v>173</v>
      </c>
      <c r="AU254" s="24" t="s">
        <v>84</v>
      </c>
      <c r="AY254" s="24" t="s">
        <v>171</v>
      </c>
      <c r="BE254" s="185">
        <f>IF(N254="základní",J254,0)</f>
        <v>0</v>
      </c>
      <c r="BF254" s="185">
        <f>IF(N254="snížená",J254,0)</f>
        <v>0</v>
      </c>
      <c r="BG254" s="185">
        <f>IF(N254="zákl. přenesená",J254,0)</f>
        <v>0</v>
      </c>
      <c r="BH254" s="185">
        <f>IF(N254="sníž. přenesená",J254,0)</f>
        <v>0</v>
      </c>
      <c r="BI254" s="185">
        <f>IF(N254="nulová",J254,0)</f>
        <v>0</v>
      </c>
      <c r="BJ254" s="24" t="s">
        <v>24</v>
      </c>
      <c r="BK254" s="185">
        <f>ROUND(I254*H254,2)</f>
        <v>0</v>
      </c>
      <c r="BL254" s="24" t="s">
        <v>177</v>
      </c>
      <c r="BM254" s="24" t="s">
        <v>401</v>
      </c>
    </row>
    <row r="255" spans="2:65" s="1" customFormat="1" ht="13.5">
      <c r="B255" s="41"/>
      <c r="D255" s="186" t="s">
        <v>179</v>
      </c>
      <c r="F255" s="187" t="s">
        <v>402</v>
      </c>
      <c r="I255" s="188"/>
      <c r="L255" s="41"/>
      <c r="M255" s="189"/>
      <c r="N255" s="42"/>
      <c r="O255" s="42"/>
      <c r="P255" s="42"/>
      <c r="Q255" s="42"/>
      <c r="R255" s="42"/>
      <c r="S255" s="42"/>
      <c r="T255" s="70"/>
      <c r="AT255" s="24" t="s">
        <v>179</v>
      </c>
      <c r="AU255" s="24" t="s">
        <v>84</v>
      </c>
    </row>
    <row r="256" spans="2:65" s="1" customFormat="1" ht="27">
      <c r="B256" s="41"/>
      <c r="D256" s="186" t="s">
        <v>181</v>
      </c>
      <c r="F256" s="190" t="s">
        <v>182</v>
      </c>
      <c r="I256" s="188"/>
      <c r="L256" s="41"/>
      <c r="M256" s="189"/>
      <c r="N256" s="42"/>
      <c r="O256" s="42"/>
      <c r="P256" s="42"/>
      <c r="Q256" s="42"/>
      <c r="R256" s="42"/>
      <c r="S256" s="42"/>
      <c r="T256" s="70"/>
      <c r="AT256" s="24" t="s">
        <v>181</v>
      </c>
      <c r="AU256" s="24" t="s">
        <v>84</v>
      </c>
    </row>
    <row r="257" spans="2:65" s="11" customFormat="1" ht="13.5">
      <c r="B257" s="191"/>
      <c r="D257" s="186" t="s">
        <v>183</v>
      </c>
      <c r="E257" s="192" t="s">
        <v>5</v>
      </c>
      <c r="F257" s="193" t="s">
        <v>403</v>
      </c>
      <c r="H257" s="194">
        <v>6.2</v>
      </c>
      <c r="I257" s="195"/>
      <c r="L257" s="191"/>
      <c r="M257" s="196"/>
      <c r="N257" s="197"/>
      <c r="O257" s="197"/>
      <c r="P257" s="197"/>
      <c r="Q257" s="197"/>
      <c r="R257" s="197"/>
      <c r="S257" s="197"/>
      <c r="T257" s="198"/>
      <c r="AT257" s="192" t="s">
        <v>183</v>
      </c>
      <c r="AU257" s="192" t="s">
        <v>84</v>
      </c>
      <c r="AV257" s="11" t="s">
        <v>84</v>
      </c>
      <c r="AW257" s="11" t="s">
        <v>39</v>
      </c>
      <c r="AX257" s="11" t="s">
        <v>24</v>
      </c>
      <c r="AY257" s="192" t="s">
        <v>171</v>
      </c>
    </row>
    <row r="258" spans="2:65" s="1" customFormat="1" ht="16.5" customHeight="1">
      <c r="B258" s="173"/>
      <c r="C258" s="174" t="s">
        <v>404</v>
      </c>
      <c r="D258" s="174" t="s">
        <v>173</v>
      </c>
      <c r="E258" s="175" t="s">
        <v>405</v>
      </c>
      <c r="F258" s="176" t="s">
        <v>406</v>
      </c>
      <c r="G258" s="177" t="s">
        <v>330</v>
      </c>
      <c r="H258" s="178">
        <v>2</v>
      </c>
      <c r="I258" s="179"/>
      <c r="J258" s="180">
        <f>ROUND(I258*H258,2)</f>
        <v>0</v>
      </c>
      <c r="K258" s="176" t="s">
        <v>5</v>
      </c>
      <c r="L258" s="41"/>
      <c r="M258" s="181" t="s">
        <v>5</v>
      </c>
      <c r="N258" s="182" t="s">
        <v>46</v>
      </c>
      <c r="O258" s="42"/>
      <c r="P258" s="183">
        <f>O258*H258</f>
        <v>0</v>
      </c>
      <c r="Q258" s="183">
        <v>0</v>
      </c>
      <c r="R258" s="183">
        <f>Q258*H258</f>
        <v>0</v>
      </c>
      <c r="S258" s="183">
        <v>0</v>
      </c>
      <c r="T258" s="184">
        <f>S258*H258</f>
        <v>0</v>
      </c>
      <c r="AR258" s="24" t="s">
        <v>177</v>
      </c>
      <c r="AT258" s="24" t="s">
        <v>173</v>
      </c>
      <c r="AU258" s="24" t="s">
        <v>84</v>
      </c>
      <c r="AY258" s="24" t="s">
        <v>171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24" t="s">
        <v>24</v>
      </c>
      <c r="BK258" s="185">
        <f>ROUND(I258*H258,2)</f>
        <v>0</v>
      </c>
      <c r="BL258" s="24" t="s">
        <v>177</v>
      </c>
      <c r="BM258" s="24" t="s">
        <v>407</v>
      </c>
    </row>
    <row r="259" spans="2:65" s="1" customFormat="1" ht="13.5">
      <c r="B259" s="41"/>
      <c r="D259" s="186" t="s">
        <v>179</v>
      </c>
      <c r="F259" s="187" t="s">
        <v>406</v>
      </c>
      <c r="I259" s="188"/>
      <c r="L259" s="41"/>
      <c r="M259" s="189"/>
      <c r="N259" s="42"/>
      <c r="O259" s="42"/>
      <c r="P259" s="42"/>
      <c r="Q259" s="42"/>
      <c r="R259" s="42"/>
      <c r="S259" s="42"/>
      <c r="T259" s="70"/>
      <c r="AT259" s="24" t="s">
        <v>179</v>
      </c>
      <c r="AU259" s="24" t="s">
        <v>84</v>
      </c>
    </row>
    <row r="260" spans="2:65" s="1" customFormat="1" ht="25.5" customHeight="1">
      <c r="B260" s="173"/>
      <c r="C260" s="214" t="s">
        <v>408</v>
      </c>
      <c r="D260" s="214" t="s">
        <v>256</v>
      </c>
      <c r="E260" s="215" t="s">
        <v>409</v>
      </c>
      <c r="F260" s="216" t="s">
        <v>410</v>
      </c>
      <c r="G260" s="217" t="s">
        <v>187</v>
      </c>
      <c r="H260" s="218">
        <v>3</v>
      </c>
      <c r="I260" s="219"/>
      <c r="J260" s="220">
        <f>ROUND(I260*H260,2)</f>
        <v>0</v>
      </c>
      <c r="K260" s="216" t="s">
        <v>195</v>
      </c>
      <c r="L260" s="221"/>
      <c r="M260" s="222" t="s">
        <v>5</v>
      </c>
      <c r="N260" s="223" t="s">
        <v>46</v>
      </c>
      <c r="O260" s="42"/>
      <c r="P260" s="183">
        <f>O260*H260</f>
        <v>0</v>
      </c>
      <c r="Q260" s="183">
        <v>1.7470000000000001</v>
      </c>
      <c r="R260" s="183">
        <f>Q260*H260</f>
        <v>5.2410000000000005</v>
      </c>
      <c r="S260" s="183">
        <v>0</v>
      </c>
      <c r="T260" s="184">
        <f>S260*H260</f>
        <v>0</v>
      </c>
      <c r="AR260" s="24" t="s">
        <v>221</v>
      </c>
      <c r="AT260" s="24" t="s">
        <v>256</v>
      </c>
      <c r="AU260" s="24" t="s">
        <v>84</v>
      </c>
      <c r="AY260" s="24" t="s">
        <v>171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24" t="s">
        <v>24</v>
      </c>
      <c r="BK260" s="185">
        <f>ROUND(I260*H260,2)</f>
        <v>0</v>
      </c>
      <c r="BL260" s="24" t="s">
        <v>177</v>
      </c>
      <c r="BM260" s="24" t="s">
        <v>411</v>
      </c>
    </row>
    <row r="261" spans="2:65" s="1" customFormat="1" ht="27">
      <c r="B261" s="41"/>
      <c r="D261" s="186" t="s">
        <v>179</v>
      </c>
      <c r="F261" s="187" t="s">
        <v>412</v>
      </c>
      <c r="I261" s="188"/>
      <c r="L261" s="41"/>
      <c r="M261" s="189"/>
      <c r="N261" s="42"/>
      <c r="O261" s="42"/>
      <c r="P261" s="42"/>
      <c r="Q261" s="42"/>
      <c r="R261" s="42"/>
      <c r="S261" s="42"/>
      <c r="T261" s="70"/>
      <c r="AT261" s="24" t="s">
        <v>179</v>
      </c>
      <c r="AU261" s="24" t="s">
        <v>84</v>
      </c>
    </row>
    <row r="262" spans="2:65" s="1" customFormat="1" ht="16.5" customHeight="1">
      <c r="B262" s="173"/>
      <c r="C262" s="174" t="s">
        <v>413</v>
      </c>
      <c r="D262" s="174" t="s">
        <v>173</v>
      </c>
      <c r="E262" s="175" t="s">
        <v>414</v>
      </c>
      <c r="F262" s="176" t="s">
        <v>415</v>
      </c>
      <c r="G262" s="177" t="s">
        <v>396</v>
      </c>
      <c r="H262" s="178">
        <v>25</v>
      </c>
      <c r="I262" s="179"/>
      <c r="J262" s="180">
        <f>ROUND(I262*H262,2)</f>
        <v>0</v>
      </c>
      <c r="K262" s="176" t="s">
        <v>195</v>
      </c>
      <c r="L262" s="41"/>
      <c r="M262" s="181" t="s">
        <v>5</v>
      </c>
      <c r="N262" s="182" t="s">
        <v>46</v>
      </c>
      <c r="O262" s="42"/>
      <c r="P262" s="183">
        <f>O262*H262</f>
        <v>0</v>
      </c>
      <c r="Q262" s="183">
        <v>0</v>
      </c>
      <c r="R262" s="183">
        <f>Q262*H262</f>
        <v>0</v>
      </c>
      <c r="S262" s="183">
        <v>9.2999999999999999E-2</v>
      </c>
      <c r="T262" s="184">
        <f>S262*H262</f>
        <v>2.3250000000000002</v>
      </c>
      <c r="AR262" s="24" t="s">
        <v>177</v>
      </c>
      <c r="AT262" s="24" t="s">
        <v>173</v>
      </c>
      <c r="AU262" s="24" t="s">
        <v>84</v>
      </c>
      <c r="AY262" s="24" t="s">
        <v>171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24" t="s">
        <v>24</v>
      </c>
      <c r="BK262" s="185">
        <f>ROUND(I262*H262,2)</f>
        <v>0</v>
      </c>
      <c r="BL262" s="24" t="s">
        <v>177</v>
      </c>
      <c r="BM262" s="24" t="s">
        <v>416</v>
      </c>
    </row>
    <row r="263" spans="2:65" s="1" customFormat="1" ht="13.5">
      <c r="B263" s="41"/>
      <c r="D263" s="186" t="s">
        <v>179</v>
      </c>
      <c r="F263" s="187" t="s">
        <v>417</v>
      </c>
      <c r="I263" s="188"/>
      <c r="L263" s="41"/>
      <c r="M263" s="189"/>
      <c r="N263" s="42"/>
      <c r="O263" s="42"/>
      <c r="P263" s="42"/>
      <c r="Q263" s="42"/>
      <c r="R263" s="42"/>
      <c r="S263" s="42"/>
      <c r="T263" s="70"/>
      <c r="AT263" s="24" t="s">
        <v>179</v>
      </c>
      <c r="AU263" s="24" t="s">
        <v>84</v>
      </c>
    </row>
    <row r="264" spans="2:65" s="1" customFormat="1" ht="27">
      <c r="B264" s="41"/>
      <c r="D264" s="186" t="s">
        <v>181</v>
      </c>
      <c r="F264" s="190" t="s">
        <v>182</v>
      </c>
      <c r="I264" s="188"/>
      <c r="L264" s="41"/>
      <c r="M264" s="189"/>
      <c r="N264" s="42"/>
      <c r="O264" s="42"/>
      <c r="P264" s="42"/>
      <c r="Q264" s="42"/>
      <c r="R264" s="42"/>
      <c r="S264" s="42"/>
      <c r="T264" s="70"/>
      <c r="AT264" s="24" t="s">
        <v>181</v>
      </c>
      <c r="AU264" s="24" t="s">
        <v>84</v>
      </c>
    </row>
    <row r="265" spans="2:65" s="10" customFormat="1" ht="29.85" customHeight="1">
      <c r="B265" s="160"/>
      <c r="D265" s="161" t="s">
        <v>74</v>
      </c>
      <c r="E265" s="171" t="s">
        <v>418</v>
      </c>
      <c r="F265" s="171" t="s">
        <v>419</v>
      </c>
      <c r="I265" s="163"/>
      <c r="J265" s="172">
        <f>BK265</f>
        <v>0</v>
      </c>
      <c r="L265" s="160"/>
      <c r="M265" s="165"/>
      <c r="N265" s="166"/>
      <c r="O265" s="166"/>
      <c r="P265" s="167">
        <f>SUM(P266:P272)</f>
        <v>0</v>
      </c>
      <c r="Q265" s="166"/>
      <c r="R265" s="167">
        <f>SUM(R266:R272)</f>
        <v>0</v>
      </c>
      <c r="S265" s="166"/>
      <c r="T265" s="168">
        <f>SUM(T266:T272)</f>
        <v>0</v>
      </c>
      <c r="AR265" s="161" t="s">
        <v>24</v>
      </c>
      <c r="AT265" s="169" t="s">
        <v>74</v>
      </c>
      <c r="AU265" s="169" t="s">
        <v>24</v>
      </c>
      <c r="AY265" s="161" t="s">
        <v>171</v>
      </c>
      <c r="BK265" s="170">
        <f>SUM(BK266:BK272)</f>
        <v>0</v>
      </c>
    </row>
    <row r="266" spans="2:65" s="1" customFormat="1" ht="25.5" customHeight="1">
      <c r="B266" s="173"/>
      <c r="C266" s="174" t="s">
        <v>420</v>
      </c>
      <c r="D266" s="174" t="s">
        <v>173</v>
      </c>
      <c r="E266" s="175" t="s">
        <v>421</v>
      </c>
      <c r="F266" s="176" t="s">
        <v>422</v>
      </c>
      <c r="G266" s="177" t="s">
        <v>259</v>
      </c>
      <c r="H266" s="178">
        <v>32.549999999999997</v>
      </c>
      <c r="I266" s="179"/>
      <c r="J266" s="180">
        <f>ROUND(I266*H266,2)</f>
        <v>0</v>
      </c>
      <c r="K266" s="176" t="s">
        <v>195</v>
      </c>
      <c r="L266" s="41"/>
      <c r="M266" s="181" t="s">
        <v>5</v>
      </c>
      <c r="N266" s="182" t="s">
        <v>46</v>
      </c>
      <c r="O266" s="42"/>
      <c r="P266" s="183">
        <f>O266*H266</f>
        <v>0</v>
      </c>
      <c r="Q266" s="183">
        <v>0</v>
      </c>
      <c r="R266" s="183">
        <f>Q266*H266</f>
        <v>0</v>
      </c>
      <c r="S266" s="183">
        <v>0</v>
      </c>
      <c r="T266" s="184">
        <f>S266*H266</f>
        <v>0</v>
      </c>
      <c r="AR266" s="24" t="s">
        <v>177</v>
      </c>
      <c r="AT266" s="24" t="s">
        <v>173</v>
      </c>
      <c r="AU266" s="24" t="s">
        <v>84</v>
      </c>
      <c r="AY266" s="24" t="s">
        <v>171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24" t="s">
        <v>24</v>
      </c>
      <c r="BK266" s="185">
        <f>ROUND(I266*H266,2)</f>
        <v>0</v>
      </c>
      <c r="BL266" s="24" t="s">
        <v>177</v>
      </c>
      <c r="BM266" s="24" t="s">
        <v>423</v>
      </c>
    </row>
    <row r="267" spans="2:65" s="1" customFormat="1" ht="27">
      <c r="B267" s="41"/>
      <c r="D267" s="186" t="s">
        <v>179</v>
      </c>
      <c r="F267" s="187" t="s">
        <v>424</v>
      </c>
      <c r="I267" s="188"/>
      <c r="L267" s="41"/>
      <c r="M267" s="189"/>
      <c r="N267" s="42"/>
      <c r="O267" s="42"/>
      <c r="P267" s="42"/>
      <c r="Q267" s="42"/>
      <c r="R267" s="42"/>
      <c r="S267" s="42"/>
      <c r="T267" s="70"/>
      <c r="AT267" s="24" t="s">
        <v>179</v>
      </c>
      <c r="AU267" s="24" t="s">
        <v>84</v>
      </c>
    </row>
    <row r="268" spans="2:65" s="11" customFormat="1" ht="13.5">
      <c r="B268" s="191"/>
      <c r="D268" s="186" t="s">
        <v>183</v>
      </c>
      <c r="F268" s="193" t="s">
        <v>425</v>
      </c>
      <c r="H268" s="194">
        <v>32.549999999999997</v>
      </c>
      <c r="I268" s="195"/>
      <c r="L268" s="191"/>
      <c r="M268" s="196"/>
      <c r="N268" s="197"/>
      <c r="O268" s="197"/>
      <c r="P268" s="197"/>
      <c r="Q268" s="197"/>
      <c r="R268" s="197"/>
      <c r="S268" s="197"/>
      <c r="T268" s="198"/>
      <c r="AT268" s="192" t="s">
        <v>183</v>
      </c>
      <c r="AU268" s="192" t="s">
        <v>84</v>
      </c>
      <c r="AV268" s="11" t="s">
        <v>84</v>
      </c>
      <c r="AW268" s="11" t="s">
        <v>6</v>
      </c>
      <c r="AX268" s="11" t="s">
        <v>24</v>
      </c>
      <c r="AY268" s="192" t="s">
        <v>171</v>
      </c>
    </row>
    <row r="269" spans="2:65" s="1" customFormat="1" ht="25.5" customHeight="1">
      <c r="B269" s="173"/>
      <c r="C269" s="174" t="s">
        <v>426</v>
      </c>
      <c r="D269" s="174" t="s">
        <v>173</v>
      </c>
      <c r="E269" s="175" t="s">
        <v>427</v>
      </c>
      <c r="F269" s="176" t="s">
        <v>428</v>
      </c>
      <c r="G269" s="177" t="s">
        <v>259</v>
      </c>
      <c r="H269" s="178">
        <v>2.3250000000000002</v>
      </c>
      <c r="I269" s="179"/>
      <c r="J269" s="180">
        <f>ROUND(I269*H269,2)</f>
        <v>0</v>
      </c>
      <c r="K269" s="176" t="s">
        <v>195</v>
      </c>
      <c r="L269" s="41"/>
      <c r="M269" s="181" t="s">
        <v>5</v>
      </c>
      <c r="N269" s="182" t="s">
        <v>46</v>
      </c>
      <c r="O269" s="42"/>
      <c r="P269" s="183">
        <f>O269*H269</f>
        <v>0</v>
      </c>
      <c r="Q269" s="183">
        <v>0</v>
      </c>
      <c r="R269" s="183">
        <f>Q269*H269</f>
        <v>0</v>
      </c>
      <c r="S269" s="183">
        <v>0</v>
      </c>
      <c r="T269" s="184">
        <f>S269*H269</f>
        <v>0</v>
      </c>
      <c r="AR269" s="24" t="s">
        <v>177</v>
      </c>
      <c r="AT269" s="24" t="s">
        <v>173</v>
      </c>
      <c r="AU269" s="24" t="s">
        <v>84</v>
      </c>
      <c r="AY269" s="24" t="s">
        <v>171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24" t="s">
        <v>24</v>
      </c>
      <c r="BK269" s="185">
        <f>ROUND(I269*H269,2)</f>
        <v>0</v>
      </c>
      <c r="BL269" s="24" t="s">
        <v>177</v>
      </c>
      <c r="BM269" s="24" t="s">
        <v>429</v>
      </c>
    </row>
    <row r="270" spans="2:65" s="1" customFormat="1" ht="27">
      <c r="B270" s="41"/>
      <c r="D270" s="186" t="s">
        <v>179</v>
      </c>
      <c r="F270" s="187" t="s">
        <v>430</v>
      </c>
      <c r="I270" s="188"/>
      <c r="L270" s="41"/>
      <c r="M270" s="189"/>
      <c r="N270" s="42"/>
      <c r="O270" s="42"/>
      <c r="P270" s="42"/>
      <c r="Q270" s="42"/>
      <c r="R270" s="42"/>
      <c r="S270" s="42"/>
      <c r="T270" s="70"/>
      <c r="AT270" s="24" t="s">
        <v>179</v>
      </c>
      <c r="AU270" s="24" t="s">
        <v>84</v>
      </c>
    </row>
    <row r="271" spans="2:65" s="1" customFormat="1" ht="16.5" customHeight="1">
      <c r="B271" s="173"/>
      <c r="C271" s="174" t="s">
        <v>431</v>
      </c>
      <c r="D271" s="174" t="s">
        <v>173</v>
      </c>
      <c r="E271" s="175" t="s">
        <v>432</v>
      </c>
      <c r="F271" s="176" t="s">
        <v>433</v>
      </c>
      <c r="G271" s="177" t="s">
        <v>259</v>
      </c>
      <c r="H271" s="178">
        <v>2.3250000000000002</v>
      </c>
      <c r="I271" s="179"/>
      <c r="J271" s="180">
        <f>ROUND(I271*H271,2)</f>
        <v>0</v>
      </c>
      <c r="K271" s="176" t="s">
        <v>195</v>
      </c>
      <c r="L271" s="41"/>
      <c r="M271" s="181" t="s">
        <v>5</v>
      </c>
      <c r="N271" s="182" t="s">
        <v>46</v>
      </c>
      <c r="O271" s="42"/>
      <c r="P271" s="183">
        <f>O271*H271</f>
        <v>0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AR271" s="24" t="s">
        <v>177</v>
      </c>
      <c r="AT271" s="24" t="s">
        <v>173</v>
      </c>
      <c r="AU271" s="24" t="s">
        <v>84</v>
      </c>
      <c r="AY271" s="24" t="s">
        <v>171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24" t="s">
        <v>24</v>
      </c>
      <c r="BK271" s="185">
        <f>ROUND(I271*H271,2)</f>
        <v>0</v>
      </c>
      <c r="BL271" s="24" t="s">
        <v>177</v>
      </c>
      <c r="BM271" s="24" t="s">
        <v>434</v>
      </c>
    </row>
    <row r="272" spans="2:65" s="1" customFormat="1" ht="13.5">
      <c r="B272" s="41"/>
      <c r="D272" s="186" t="s">
        <v>179</v>
      </c>
      <c r="F272" s="187" t="s">
        <v>435</v>
      </c>
      <c r="I272" s="188"/>
      <c r="L272" s="41"/>
      <c r="M272" s="189"/>
      <c r="N272" s="42"/>
      <c r="O272" s="42"/>
      <c r="P272" s="42"/>
      <c r="Q272" s="42"/>
      <c r="R272" s="42"/>
      <c r="S272" s="42"/>
      <c r="T272" s="70"/>
      <c r="AT272" s="24" t="s">
        <v>179</v>
      </c>
      <c r="AU272" s="24" t="s">
        <v>84</v>
      </c>
    </row>
    <row r="273" spans="2:65" s="10" customFormat="1" ht="29.85" customHeight="1">
      <c r="B273" s="160"/>
      <c r="D273" s="161" t="s">
        <v>74</v>
      </c>
      <c r="E273" s="171" t="s">
        <v>436</v>
      </c>
      <c r="F273" s="171" t="s">
        <v>437</v>
      </c>
      <c r="I273" s="163"/>
      <c r="J273" s="172">
        <f>BK273</f>
        <v>0</v>
      </c>
      <c r="L273" s="160"/>
      <c r="M273" s="165"/>
      <c r="N273" s="166"/>
      <c r="O273" s="166"/>
      <c r="P273" s="167">
        <f>SUM(P274:P275)</f>
        <v>0</v>
      </c>
      <c r="Q273" s="166"/>
      <c r="R273" s="167">
        <f>SUM(R274:R275)</f>
        <v>0</v>
      </c>
      <c r="S273" s="166"/>
      <c r="T273" s="168">
        <f>SUM(T274:T275)</f>
        <v>0</v>
      </c>
      <c r="AR273" s="161" t="s">
        <v>24</v>
      </c>
      <c r="AT273" s="169" t="s">
        <v>74</v>
      </c>
      <c r="AU273" s="169" t="s">
        <v>24</v>
      </c>
      <c r="AY273" s="161" t="s">
        <v>171</v>
      </c>
      <c r="BK273" s="170">
        <f>SUM(BK274:BK275)</f>
        <v>0</v>
      </c>
    </row>
    <row r="274" spans="2:65" s="1" customFormat="1" ht="16.5" customHeight="1">
      <c r="B274" s="173"/>
      <c r="C274" s="174" t="s">
        <v>438</v>
      </c>
      <c r="D274" s="174" t="s">
        <v>173</v>
      </c>
      <c r="E274" s="175" t="s">
        <v>439</v>
      </c>
      <c r="F274" s="176" t="s">
        <v>440</v>
      </c>
      <c r="G274" s="177" t="s">
        <v>259</v>
      </c>
      <c r="H274" s="178">
        <v>285.99900000000002</v>
      </c>
      <c r="I274" s="179"/>
      <c r="J274" s="180">
        <f>ROUND(I274*H274,2)</f>
        <v>0</v>
      </c>
      <c r="K274" s="176" t="s">
        <v>195</v>
      </c>
      <c r="L274" s="41"/>
      <c r="M274" s="181" t="s">
        <v>5</v>
      </c>
      <c r="N274" s="182" t="s">
        <v>46</v>
      </c>
      <c r="O274" s="42"/>
      <c r="P274" s="183">
        <f>O274*H274</f>
        <v>0</v>
      </c>
      <c r="Q274" s="183">
        <v>0</v>
      </c>
      <c r="R274" s="183">
        <f>Q274*H274</f>
        <v>0</v>
      </c>
      <c r="S274" s="183">
        <v>0</v>
      </c>
      <c r="T274" s="184">
        <f>S274*H274</f>
        <v>0</v>
      </c>
      <c r="AR274" s="24" t="s">
        <v>177</v>
      </c>
      <c r="AT274" s="24" t="s">
        <v>173</v>
      </c>
      <c r="AU274" s="24" t="s">
        <v>84</v>
      </c>
      <c r="AY274" s="24" t="s">
        <v>171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24" t="s">
        <v>24</v>
      </c>
      <c r="BK274" s="185">
        <f>ROUND(I274*H274,2)</f>
        <v>0</v>
      </c>
      <c r="BL274" s="24" t="s">
        <v>177</v>
      </c>
      <c r="BM274" s="24" t="s">
        <v>441</v>
      </c>
    </row>
    <row r="275" spans="2:65" s="1" customFormat="1" ht="13.5">
      <c r="B275" s="41"/>
      <c r="D275" s="186" t="s">
        <v>179</v>
      </c>
      <c r="F275" s="187" t="s">
        <v>442</v>
      </c>
      <c r="I275" s="188"/>
      <c r="L275" s="41"/>
      <c r="M275" s="224"/>
      <c r="N275" s="225"/>
      <c r="O275" s="225"/>
      <c r="P275" s="225"/>
      <c r="Q275" s="225"/>
      <c r="R275" s="225"/>
      <c r="S275" s="225"/>
      <c r="T275" s="226"/>
      <c r="AT275" s="24" t="s">
        <v>179</v>
      </c>
      <c r="AU275" s="24" t="s">
        <v>84</v>
      </c>
    </row>
    <row r="276" spans="2:65" s="1" customFormat="1" ht="6.95" customHeight="1">
      <c r="B276" s="56"/>
      <c r="C276" s="57"/>
      <c r="D276" s="57"/>
      <c r="E276" s="57"/>
      <c r="F276" s="57"/>
      <c r="G276" s="57"/>
      <c r="H276" s="57"/>
      <c r="I276" s="127"/>
      <c r="J276" s="57"/>
      <c r="K276" s="57"/>
      <c r="L276" s="41"/>
    </row>
  </sheetData>
  <autoFilter ref="C82:K275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43" customWidth="1"/>
    <col min="2" max="2" width="1.6640625" style="243" customWidth="1"/>
    <col min="3" max="4" width="5" style="243" customWidth="1"/>
    <col min="5" max="5" width="11.6640625" style="243" customWidth="1"/>
    <col min="6" max="6" width="9.1640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40625" style="243" customWidth="1"/>
  </cols>
  <sheetData>
    <row r="1" spans="2:1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370" t="s">
        <v>1525</v>
      </c>
      <c r="D3" s="370"/>
      <c r="E3" s="370"/>
      <c r="F3" s="370"/>
      <c r="G3" s="370"/>
      <c r="H3" s="370"/>
      <c r="I3" s="370"/>
      <c r="J3" s="370"/>
      <c r="K3" s="248"/>
    </row>
    <row r="4" spans="2:11" ht="25.5" customHeight="1">
      <c r="B4" s="249"/>
      <c r="C4" s="374" t="s">
        <v>1526</v>
      </c>
      <c r="D4" s="374"/>
      <c r="E4" s="374"/>
      <c r="F4" s="374"/>
      <c r="G4" s="374"/>
      <c r="H4" s="374"/>
      <c r="I4" s="374"/>
      <c r="J4" s="374"/>
      <c r="K4" s="250"/>
    </row>
    <row r="5" spans="2:11" ht="5.25" customHeight="1">
      <c r="B5" s="249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9"/>
      <c r="C6" s="373" t="s">
        <v>1527</v>
      </c>
      <c r="D6" s="373"/>
      <c r="E6" s="373"/>
      <c r="F6" s="373"/>
      <c r="G6" s="373"/>
      <c r="H6" s="373"/>
      <c r="I6" s="373"/>
      <c r="J6" s="373"/>
      <c r="K6" s="250"/>
    </row>
    <row r="7" spans="2:11" ht="15" customHeight="1">
      <c r="B7" s="253"/>
      <c r="C7" s="373" t="s">
        <v>1528</v>
      </c>
      <c r="D7" s="373"/>
      <c r="E7" s="373"/>
      <c r="F7" s="373"/>
      <c r="G7" s="373"/>
      <c r="H7" s="373"/>
      <c r="I7" s="373"/>
      <c r="J7" s="373"/>
      <c r="K7" s="250"/>
    </row>
    <row r="8" spans="2:1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ht="15" customHeight="1">
      <c r="B9" s="253"/>
      <c r="C9" s="373" t="s">
        <v>1529</v>
      </c>
      <c r="D9" s="373"/>
      <c r="E9" s="373"/>
      <c r="F9" s="373"/>
      <c r="G9" s="373"/>
      <c r="H9" s="373"/>
      <c r="I9" s="373"/>
      <c r="J9" s="373"/>
      <c r="K9" s="250"/>
    </row>
    <row r="10" spans="2:11" ht="15" customHeight="1">
      <c r="B10" s="253"/>
      <c r="C10" s="252"/>
      <c r="D10" s="373" t="s">
        <v>1530</v>
      </c>
      <c r="E10" s="373"/>
      <c r="F10" s="373"/>
      <c r="G10" s="373"/>
      <c r="H10" s="373"/>
      <c r="I10" s="373"/>
      <c r="J10" s="373"/>
      <c r="K10" s="250"/>
    </row>
    <row r="11" spans="2:11" ht="15" customHeight="1">
      <c r="B11" s="253"/>
      <c r="C11" s="254"/>
      <c r="D11" s="373" t="s">
        <v>1531</v>
      </c>
      <c r="E11" s="373"/>
      <c r="F11" s="373"/>
      <c r="G11" s="373"/>
      <c r="H11" s="373"/>
      <c r="I11" s="373"/>
      <c r="J11" s="373"/>
      <c r="K11" s="250"/>
    </row>
    <row r="12" spans="2:11" ht="12.75" customHeight="1">
      <c r="B12" s="253"/>
      <c r="C12" s="254"/>
      <c r="D12" s="254"/>
      <c r="E12" s="254"/>
      <c r="F12" s="254"/>
      <c r="G12" s="254"/>
      <c r="H12" s="254"/>
      <c r="I12" s="254"/>
      <c r="J12" s="254"/>
      <c r="K12" s="250"/>
    </row>
    <row r="13" spans="2:11" ht="15" customHeight="1">
      <c r="B13" s="253"/>
      <c r="C13" s="254"/>
      <c r="D13" s="373" t="s">
        <v>1532</v>
      </c>
      <c r="E13" s="373"/>
      <c r="F13" s="373"/>
      <c r="G13" s="373"/>
      <c r="H13" s="373"/>
      <c r="I13" s="373"/>
      <c r="J13" s="373"/>
      <c r="K13" s="250"/>
    </row>
    <row r="14" spans="2:11" ht="15" customHeight="1">
      <c r="B14" s="253"/>
      <c r="C14" s="254"/>
      <c r="D14" s="373" t="s">
        <v>1533</v>
      </c>
      <c r="E14" s="373"/>
      <c r="F14" s="373"/>
      <c r="G14" s="373"/>
      <c r="H14" s="373"/>
      <c r="I14" s="373"/>
      <c r="J14" s="373"/>
      <c r="K14" s="250"/>
    </row>
    <row r="15" spans="2:11" ht="15" customHeight="1">
      <c r="B15" s="253"/>
      <c r="C15" s="254"/>
      <c r="D15" s="373" t="s">
        <v>1534</v>
      </c>
      <c r="E15" s="373"/>
      <c r="F15" s="373"/>
      <c r="G15" s="373"/>
      <c r="H15" s="373"/>
      <c r="I15" s="373"/>
      <c r="J15" s="373"/>
      <c r="K15" s="250"/>
    </row>
    <row r="16" spans="2:11" ht="15" customHeight="1">
      <c r="B16" s="253"/>
      <c r="C16" s="254"/>
      <c r="D16" s="254"/>
      <c r="E16" s="255" t="s">
        <v>82</v>
      </c>
      <c r="F16" s="373" t="s">
        <v>1535</v>
      </c>
      <c r="G16" s="373"/>
      <c r="H16" s="373"/>
      <c r="I16" s="373"/>
      <c r="J16" s="373"/>
      <c r="K16" s="250"/>
    </row>
    <row r="17" spans="2:11" ht="15" customHeight="1">
      <c r="B17" s="253"/>
      <c r="C17" s="254"/>
      <c r="D17" s="254"/>
      <c r="E17" s="255" t="s">
        <v>1536</v>
      </c>
      <c r="F17" s="373" t="s">
        <v>1537</v>
      </c>
      <c r="G17" s="373"/>
      <c r="H17" s="373"/>
      <c r="I17" s="373"/>
      <c r="J17" s="373"/>
      <c r="K17" s="250"/>
    </row>
    <row r="18" spans="2:11" ht="15" customHeight="1">
      <c r="B18" s="253"/>
      <c r="C18" s="254"/>
      <c r="D18" s="254"/>
      <c r="E18" s="255" t="s">
        <v>1538</v>
      </c>
      <c r="F18" s="373" t="s">
        <v>1539</v>
      </c>
      <c r="G18" s="373"/>
      <c r="H18" s="373"/>
      <c r="I18" s="373"/>
      <c r="J18" s="373"/>
      <c r="K18" s="250"/>
    </row>
    <row r="19" spans="2:11" ht="15" customHeight="1">
      <c r="B19" s="253"/>
      <c r="C19" s="254"/>
      <c r="D19" s="254"/>
      <c r="E19" s="255" t="s">
        <v>133</v>
      </c>
      <c r="F19" s="373" t="s">
        <v>1540</v>
      </c>
      <c r="G19" s="373"/>
      <c r="H19" s="373"/>
      <c r="I19" s="373"/>
      <c r="J19" s="373"/>
      <c r="K19" s="250"/>
    </row>
    <row r="20" spans="2:11" ht="15" customHeight="1">
      <c r="B20" s="253"/>
      <c r="C20" s="254"/>
      <c r="D20" s="254"/>
      <c r="E20" s="255" t="s">
        <v>1541</v>
      </c>
      <c r="F20" s="373" t="s">
        <v>1542</v>
      </c>
      <c r="G20" s="373"/>
      <c r="H20" s="373"/>
      <c r="I20" s="373"/>
      <c r="J20" s="373"/>
      <c r="K20" s="250"/>
    </row>
    <row r="21" spans="2:11" ht="15" customHeight="1">
      <c r="B21" s="253"/>
      <c r="C21" s="254"/>
      <c r="D21" s="254"/>
      <c r="E21" s="255" t="s">
        <v>1543</v>
      </c>
      <c r="F21" s="373" t="s">
        <v>1544</v>
      </c>
      <c r="G21" s="373"/>
      <c r="H21" s="373"/>
      <c r="I21" s="373"/>
      <c r="J21" s="373"/>
      <c r="K21" s="250"/>
    </row>
    <row r="22" spans="2:11" ht="12.75" customHeight="1">
      <c r="B22" s="253"/>
      <c r="C22" s="254"/>
      <c r="D22" s="254"/>
      <c r="E22" s="254"/>
      <c r="F22" s="254"/>
      <c r="G22" s="254"/>
      <c r="H22" s="254"/>
      <c r="I22" s="254"/>
      <c r="J22" s="254"/>
      <c r="K22" s="250"/>
    </row>
    <row r="23" spans="2:11" ht="15" customHeight="1">
      <c r="B23" s="253"/>
      <c r="C23" s="373" t="s">
        <v>1545</v>
      </c>
      <c r="D23" s="373"/>
      <c r="E23" s="373"/>
      <c r="F23" s="373"/>
      <c r="G23" s="373"/>
      <c r="H23" s="373"/>
      <c r="I23" s="373"/>
      <c r="J23" s="373"/>
      <c r="K23" s="250"/>
    </row>
    <row r="24" spans="2:11" ht="15" customHeight="1">
      <c r="B24" s="253"/>
      <c r="C24" s="373" t="s">
        <v>1546</v>
      </c>
      <c r="D24" s="373"/>
      <c r="E24" s="373"/>
      <c r="F24" s="373"/>
      <c r="G24" s="373"/>
      <c r="H24" s="373"/>
      <c r="I24" s="373"/>
      <c r="J24" s="373"/>
      <c r="K24" s="250"/>
    </row>
    <row r="25" spans="2:11" ht="15" customHeight="1">
      <c r="B25" s="253"/>
      <c r="C25" s="252"/>
      <c r="D25" s="373" t="s">
        <v>1547</v>
      </c>
      <c r="E25" s="373"/>
      <c r="F25" s="373"/>
      <c r="G25" s="373"/>
      <c r="H25" s="373"/>
      <c r="I25" s="373"/>
      <c r="J25" s="373"/>
      <c r="K25" s="250"/>
    </row>
    <row r="26" spans="2:11" ht="15" customHeight="1">
      <c r="B26" s="253"/>
      <c r="C26" s="254"/>
      <c r="D26" s="373" t="s">
        <v>1548</v>
      </c>
      <c r="E26" s="373"/>
      <c r="F26" s="373"/>
      <c r="G26" s="373"/>
      <c r="H26" s="373"/>
      <c r="I26" s="373"/>
      <c r="J26" s="373"/>
      <c r="K26" s="250"/>
    </row>
    <row r="27" spans="2:11" ht="12.7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0"/>
    </row>
    <row r="28" spans="2:11" ht="15" customHeight="1">
      <c r="B28" s="253"/>
      <c r="C28" s="254"/>
      <c r="D28" s="373" t="s">
        <v>1549</v>
      </c>
      <c r="E28" s="373"/>
      <c r="F28" s="373"/>
      <c r="G28" s="373"/>
      <c r="H28" s="373"/>
      <c r="I28" s="373"/>
      <c r="J28" s="373"/>
      <c r="K28" s="250"/>
    </row>
    <row r="29" spans="2:11" ht="15" customHeight="1">
      <c r="B29" s="253"/>
      <c r="C29" s="254"/>
      <c r="D29" s="373" t="s">
        <v>1550</v>
      </c>
      <c r="E29" s="373"/>
      <c r="F29" s="373"/>
      <c r="G29" s="373"/>
      <c r="H29" s="373"/>
      <c r="I29" s="373"/>
      <c r="J29" s="373"/>
      <c r="K29" s="250"/>
    </row>
    <row r="30" spans="2:11" ht="12.75" customHeight="1">
      <c r="B30" s="253"/>
      <c r="C30" s="254"/>
      <c r="D30" s="254"/>
      <c r="E30" s="254"/>
      <c r="F30" s="254"/>
      <c r="G30" s="254"/>
      <c r="H30" s="254"/>
      <c r="I30" s="254"/>
      <c r="J30" s="254"/>
      <c r="K30" s="250"/>
    </row>
    <row r="31" spans="2:11" ht="15" customHeight="1">
      <c r="B31" s="253"/>
      <c r="C31" s="254"/>
      <c r="D31" s="373" t="s">
        <v>1551</v>
      </c>
      <c r="E31" s="373"/>
      <c r="F31" s="373"/>
      <c r="G31" s="373"/>
      <c r="H31" s="373"/>
      <c r="I31" s="373"/>
      <c r="J31" s="373"/>
      <c r="K31" s="250"/>
    </row>
    <row r="32" spans="2:11" ht="15" customHeight="1">
      <c r="B32" s="253"/>
      <c r="C32" s="254"/>
      <c r="D32" s="373" t="s">
        <v>1552</v>
      </c>
      <c r="E32" s="373"/>
      <c r="F32" s="373"/>
      <c r="G32" s="373"/>
      <c r="H32" s="373"/>
      <c r="I32" s="373"/>
      <c r="J32" s="373"/>
      <c r="K32" s="250"/>
    </row>
    <row r="33" spans="2:11" ht="15" customHeight="1">
      <c r="B33" s="253"/>
      <c r="C33" s="254"/>
      <c r="D33" s="373" t="s">
        <v>1553</v>
      </c>
      <c r="E33" s="373"/>
      <c r="F33" s="373"/>
      <c r="G33" s="373"/>
      <c r="H33" s="373"/>
      <c r="I33" s="373"/>
      <c r="J33" s="373"/>
      <c r="K33" s="250"/>
    </row>
    <row r="34" spans="2:11" ht="15" customHeight="1">
      <c r="B34" s="253"/>
      <c r="C34" s="254"/>
      <c r="D34" s="252"/>
      <c r="E34" s="256" t="s">
        <v>156</v>
      </c>
      <c r="F34" s="252"/>
      <c r="G34" s="373" t="s">
        <v>1554</v>
      </c>
      <c r="H34" s="373"/>
      <c r="I34" s="373"/>
      <c r="J34" s="373"/>
      <c r="K34" s="250"/>
    </row>
    <row r="35" spans="2:11" ht="30.75" customHeight="1">
      <c r="B35" s="253"/>
      <c r="C35" s="254"/>
      <c r="D35" s="252"/>
      <c r="E35" s="256" t="s">
        <v>1555</v>
      </c>
      <c r="F35" s="252"/>
      <c r="G35" s="373" t="s">
        <v>1556</v>
      </c>
      <c r="H35" s="373"/>
      <c r="I35" s="373"/>
      <c r="J35" s="373"/>
      <c r="K35" s="250"/>
    </row>
    <row r="36" spans="2:11" ht="15" customHeight="1">
      <c r="B36" s="253"/>
      <c r="C36" s="254"/>
      <c r="D36" s="252"/>
      <c r="E36" s="256" t="s">
        <v>56</v>
      </c>
      <c r="F36" s="252"/>
      <c r="G36" s="373" t="s">
        <v>1557</v>
      </c>
      <c r="H36" s="373"/>
      <c r="I36" s="373"/>
      <c r="J36" s="373"/>
      <c r="K36" s="250"/>
    </row>
    <row r="37" spans="2:11" ht="15" customHeight="1">
      <c r="B37" s="253"/>
      <c r="C37" s="254"/>
      <c r="D37" s="252"/>
      <c r="E37" s="256" t="s">
        <v>157</v>
      </c>
      <c r="F37" s="252"/>
      <c r="G37" s="373" t="s">
        <v>1558</v>
      </c>
      <c r="H37" s="373"/>
      <c r="I37" s="373"/>
      <c r="J37" s="373"/>
      <c r="K37" s="250"/>
    </row>
    <row r="38" spans="2:11" ht="15" customHeight="1">
      <c r="B38" s="253"/>
      <c r="C38" s="254"/>
      <c r="D38" s="252"/>
      <c r="E38" s="256" t="s">
        <v>158</v>
      </c>
      <c r="F38" s="252"/>
      <c r="G38" s="373" t="s">
        <v>1559</v>
      </c>
      <c r="H38" s="373"/>
      <c r="I38" s="373"/>
      <c r="J38" s="373"/>
      <c r="K38" s="250"/>
    </row>
    <row r="39" spans="2:11" ht="15" customHeight="1">
      <c r="B39" s="253"/>
      <c r="C39" s="254"/>
      <c r="D39" s="252"/>
      <c r="E39" s="256" t="s">
        <v>159</v>
      </c>
      <c r="F39" s="252"/>
      <c r="G39" s="373" t="s">
        <v>1560</v>
      </c>
      <c r="H39" s="373"/>
      <c r="I39" s="373"/>
      <c r="J39" s="373"/>
      <c r="K39" s="250"/>
    </row>
    <row r="40" spans="2:11" ht="15" customHeight="1">
      <c r="B40" s="253"/>
      <c r="C40" s="254"/>
      <c r="D40" s="252"/>
      <c r="E40" s="256" t="s">
        <v>1561</v>
      </c>
      <c r="F40" s="252"/>
      <c r="G40" s="373" t="s">
        <v>1562</v>
      </c>
      <c r="H40" s="373"/>
      <c r="I40" s="373"/>
      <c r="J40" s="373"/>
      <c r="K40" s="250"/>
    </row>
    <row r="41" spans="2:11" ht="15" customHeight="1">
      <c r="B41" s="253"/>
      <c r="C41" s="254"/>
      <c r="D41" s="252"/>
      <c r="E41" s="256"/>
      <c r="F41" s="252"/>
      <c r="G41" s="373" t="s">
        <v>1563</v>
      </c>
      <c r="H41" s="373"/>
      <c r="I41" s="373"/>
      <c r="J41" s="373"/>
      <c r="K41" s="250"/>
    </row>
    <row r="42" spans="2:11" ht="15" customHeight="1">
      <c r="B42" s="253"/>
      <c r="C42" s="254"/>
      <c r="D42" s="252"/>
      <c r="E42" s="256" t="s">
        <v>1564</v>
      </c>
      <c r="F42" s="252"/>
      <c r="G42" s="373" t="s">
        <v>1565</v>
      </c>
      <c r="H42" s="373"/>
      <c r="I42" s="373"/>
      <c r="J42" s="373"/>
      <c r="K42" s="250"/>
    </row>
    <row r="43" spans="2:11" ht="15" customHeight="1">
      <c r="B43" s="253"/>
      <c r="C43" s="254"/>
      <c r="D43" s="252"/>
      <c r="E43" s="256" t="s">
        <v>161</v>
      </c>
      <c r="F43" s="252"/>
      <c r="G43" s="373" t="s">
        <v>1566</v>
      </c>
      <c r="H43" s="373"/>
      <c r="I43" s="373"/>
      <c r="J43" s="373"/>
      <c r="K43" s="250"/>
    </row>
    <row r="44" spans="2:11" ht="12.75" customHeight="1">
      <c r="B44" s="253"/>
      <c r="C44" s="254"/>
      <c r="D44" s="252"/>
      <c r="E44" s="252"/>
      <c r="F44" s="252"/>
      <c r="G44" s="252"/>
      <c r="H44" s="252"/>
      <c r="I44" s="252"/>
      <c r="J44" s="252"/>
      <c r="K44" s="250"/>
    </row>
    <row r="45" spans="2:11" ht="15" customHeight="1">
      <c r="B45" s="253"/>
      <c r="C45" s="254"/>
      <c r="D45" s="373" t="s">
        <v>1567</v>
      </c>
      <c r="E45" s="373"/>
      <c r="F45" s="373"/>
      <c r="G45" s="373"/>
      <c r="H45" s="373"/>
      <c r="I45" s="373"/>
      <c r="J45" s="373"/>
      <c r="K45" s="250"/>
    </row>
    <row r="46" spans="2:11" ht="15" customHeight="1">
      <c r="B46" s="253"/>
      <c r="C46" s="254"/>
      <c r="D46" s="254"/>
      <c r="E46" s="373" t="s">
        <v>1568</v>
      </c>
      <c r="F46" s="373"/>
      <c r="G46" s="373"/>
      <c r="H46" s="373"/>
      <c r="I46" s="373"/>
      <c r="J46" s="373"/>
      <c r="K46" s="250"/>
    </row>
    <row r="47" spans="2:11" ht="15" customHeight="1">
      <c r="B47" s="253"/>
      <c r="C47" s="254"/>
      <c r="D47" s="254"/>
      <c r="E47" s="373" t="s">
        <v>1569</v>
      </c>
      <c r="F47" s="373"/>
      <c r="G47" s="373"/>
      <c r="H47" s="373"/>
      <c r="I47" s="373"/>
      <c r="J47" s="373"/>
      <c r="K47" s="250"/>
    </row>
    <row r="48" spans="2:11" ht="15" customHeight="1">
      <c r="B48" s="253"/>
      <c r="C48" s="254"/>
      <c r="D48" s="254"/>
      <c r="E48" s="373" t="s">
        <v>1570</v>
      </c>
      <c r="F48" s="373"/>
      <c r="G48" s="373"/>
      <c r="H48" s="373"/>
      <c r="I48" s="373"/>
      <c r="J48" s="373"/>
      <c r="K48" s="250"/>
    </row>
    <row r="49" spans="2:11" ht="15" customHeight="1">
      <c r="B49" s="253"/>
      <c r="C49" s="254"/>
      <c r="D49" s="373" t="s">
        <v>1571</v>
      </c>
      <c r="E49" s="373"/>
      <c r="F49" s="373"/>
      <c r="G49" s="373"/>
      <c r="H49" s="373"/>
      <c r="I49" s="373"/>
      <c r="J49" s="373"/>
      <c r="K49" s="250"/>
    </row>
    <row r="50" spans="2:11" ht="25.5" customHeight="1">
      <c r="B50" s="249"/>
      <c r="C50" s="374" t="s">
        <v>1572</v>
      </c>
      <c r="D50" s="374"/>
      <c r="E50" s="374"/>
      <c r="F50" s="374"/>
      <c r="G50" s="374"/>
      <c r="H50" s="374"/>
      <c r="I50" s="374"/>
      <c r="J50" s="374"/>
      <c r="K50" s="250"/>
    </row>
    <row r="51" spans="2:11" ht="5.25" customHeight="1">
      <c r="B51" s="249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9"/>
      <c r="C52" s="373" t="s">
        <v>1573</v>
      </c>
      <c r="D52" s="373"/>
      <c r="E52" s="373"/>
      <c r="F52" s="373"/>
      <c r="G52" s="373"/>
      <c r="H52" s="373"/>
      <c r="I52" s="373"/>
      <c r="J52" s="373"/>
      <c r="K52" s="250"/>
    </row>
    <row r="53" spans="2:11" ht="15" customHeight="1">
      <c r="B53" s="249"/>
      <c r="C53" s="373" t="s">
        <v>1574</v>
      </c>
      <c r="D53" s="373"/>
      <c r="E53" s="373"/>
      <c r="F53" s="373"/>
      <c r="G53" s="373"/>
      <c r="H53" s="373"/>
      <c r="I53" s="373"/>
      <c r="J53" s="373"/>
      <c r="K53" s="250"/>
    </row>
    <row r="54" spans="2:11" ht="12.75" customHeight="1">
      <c r="B54" s="249"/>
      <c r="C54" s="252"/>
      <c r="D54" s="252"/>
      <c r="E54" s="252"/>
      <c r="F54" s="252"/>
      <c r="G54" s="252"/>
      <c r="H54" s="252"/>
      <c r="I54" s="252"/>
      <c r="J54" s="252"/>
      <c r="K54" s="250"/>
    </row>
    <row r="55" spans="2:11" ht="15" customHeight="1">
      <c r="B55" s="249"/>
      <c r="C55" s="373" t="s">
        <v>1575</v>
      </c>
      <c r="D55" s="373"/>
      <c r="E55" s="373"/>
      <c r="F55" s="373"/>
      <c r="G55" s="373"/>
      <c r="H55" s="373"/>
      <c r="I55" s="373"/>
      <c r="J55" s="373"/>
      <c r="K55" s="250"/>
    </row>
    <row r="56" spans="2:11" ht="15" customHeight="1">
      <c r="B56" s="249"/>
      <c r="C56" s="254"/>
      <c r="D56" s="373" t="s">
        <v>1576</v>
      </c>
      <c r="E56" s="373"/>
      <c r="F56" s="373"/>
      <c r="G56" s="373"/>
      <c r="H56" s="373"/>
      <c r="I56" s="373"/>
      <c r="J56" s="373"/>
      <c r="K56" s="250"/>
    </row>
    <row r="57" spans="2:11" ht="15" customHeight="1">
      <c r="B57" s="249"/>
      <c r="C57" s="254"/>
      <c r="D57" s="373" t="s">
        <v>1577</v>
      </c>
      <c r="E57" s="373"/>
      <c r="F57" s="373"/>
      <c r="G57" s="373"/>
      <c r="H57" s="373"/>
      <c r="I57" s="373"/>
      <c r="J57" s="373"/>
      <c r="K57" s="250"/>
    </row>
    <row r="58" spans="2:11" ht="15" customHeight="1">
      <c r="B58" s="249"/>
      <c r="C58" s="254"/>
      <c r="D58" s="373" t="s">
        <v>1578</v>
      </c>
      <c r="E58" s="373"/>
      <c r="F58" s="373"/>
      <c r="G58" s="373"/>
      <c r="H58" s="373"/>
      <c r="I58" s="373"/>
      <c r="J58" s="373"/>
      <c r="K58" s="250"/>
    </row>
    <row r="59" spans="2:11" ht="15" customHeight="1">
      <c r="B59" s="249"/>
      <c r="C59" s="254"/>
      <c r="D59" s="373" t="s">
        <v>1579</v>
      </c>
      <c r="E59" s="373"/>
      <c r="F59" s="373"/>
      <c r="G59" s="373"/>
      <c r="H59" s="373"/>
      <c r="I59" s="373"/>
      <c r="J59" s="373"/>
      <c r="K59" s="250"/>
    </row>
    <row r="60" spans="2:11" ht="15" customHeight="1">
      <c r="B60" s="249"/>
      <c r="C60" s="254"/>
      <c r="D60" s="372" t="s">
        <v>1580</v>
      </c>
      <c r="E60" s="372"/>
      <c r="F60" s="372"/>
      <c r="G60" s="372"/>
      <c r="H60" s="372"/>
      <c r="I60" s="372"/>
      <c r="J60" s="372"/>
      <c r="K60" s="250"/>
    </row>
    <row r="61" spans="2:11" ht="15" customHeight="1">
      <c r="B61" s="249"/>
      <c r="C61" s="254"/>
      <c r="D61" s="373" t="s">
        <v>1581</v>
      </c>
      <c r="E61" s="373"/>
      <c r="F61" s="373"/>
      <c r="G61" s="373"/>
      <c r="H61" s="373"/>
      <c r="I61" s="373"/>
      <c r="J61" s="373"/>
      <c r="K61" s="250"/>
    </row>
    <row r="62" spans="2:11" ht="12.75" customHeight="1">
      <c r="B62" s="249"/>
      <c r="C62" s="254"/>
      <c r="D62" s="254"/>
      <c r="E62" s="257"/>
      <c r="F62" s="254"/>
      <c r="G62" s="254"/>
      <c r="H62" s="254"/>
      <c r="I62" s="254"/>
      <c r="J62" s="254"/>
      <c r="K62" s="250"/>
    </row>
    <row r="63" spans="2:11" ht="15" customHeight="1">
      <c r="B63" s="249"/>
      <c r="C63" s="254"/>
      <c r="D63" s="373" t="s">
        <v>1582</v>
      </c>
      <c r="E63" s="373"/>
      <c r="F63" s="373"/>
      <c r="G63" s="373"/>
      <c r="H63" s="373"/>
      <c r="I63" s="373"/>
      <c r="J63" s="373"/>
      <c r="K63" s="250"/>
    </row>
    <row r="64" spans="2:11" ht="15" customHeight="1">
      <c r="B64" s="249"/>
      <c r="C64" s="254"/>
      <c r="D64" s="372" t="s">
        <v>1583</v>
      </c>
      <c r="E64" s="372"/>
      <c r="F64" s="372"/>
      <c r="G64" s="372"/>
      <c r="H64" s="372"/>
      <c r="I64" s="372"/>
      <c r="J64" s="372"/>
      <c r="K64" s="250"/>
    </row>
    <row r="65" spans="2:11" ht="15" customHeight="1">
      <c r="B65" s="249"/>
      <c r="C65" s="254"/>
      <c r="D65" s="373" t="s">
        <v>1584</v>
      </c>
      <c r="E65" s="373"/>
      <c r="F65" s="373"/>
      <c r="G65" s="373"/>
      <c r="H65" s="373"/>
      <c r="I65" s="373"/>
      <c r="J65" s="373"/>
      <c r="K65" s="250"/>
    </row>
    <row r="66" spans="2:11" ht="15" customHeight="1">
      <c r="B66" s="249"/>
      <c r="C66" s="254"/>
      <c r="D66" s="373" t="s">
        <v>1585</v>
      </c>
      <c r="E66" s="373"/>
      <c r="F66" s="373"/>
      <c r="G66" s="373"/>
      <c r="H66" s="373"/>
      <c r="I66" s="373"/>
      <c r="J66" s="373"/>
      <c r="K66" s="250"/>
    </row>
    <row r="67" spans="2:11" ht="15" customHeight="1">
      <c r="B67" s="249"/>
      <c r="C67" s="254"/>
      <c r="D67" s="373" t="s">
        <v>1586</v>
      </c>
      <c r="E67" s="373"/>
      <c r="F67" s="373"/>
      <c r="G67" s="373"/>
      <c r="H67" s="373"/>
      <c r="I67" s="373"/>
      <c r="J67" s="373"/>
      <c r="K67" s="250"/>
    </row>
    <row r="68" spans="2:11" ht="15" customHeight="1">
      <c r="B68" s="249"/>
      <c r="C68" s="254"/>
      <c r="D68" s="373" t="s">
        <v>1587</v>
      </c>
      <c r="E68" s="373"/>
      <c r="F68" s="373"/>
      <c r="G68" s="373"/>
      <c r="H68" s="373"/>
      <c r="I68" s="373"/>
      <c r="J68" s="373"/>
      <c r="K68" s="250"/>
    </row>
    <row r="69" spans="2:11" ht="12.75" customHeight="1">
      <c r="B69" s="258"/>
      <c r="C69" s="259"/>
      <c r="D69" s="259"/>
      <c r="E69" s="259"/>
      <c r="F69" s="259"/>
      <c r="G69" s="259"/>
      <c r="H69" s="259"/>
      <c r="I69" s="259"/>
      <c r="J69" s="259"/>
      <c r="K69" s="260"/>
    </row>
    <row r="70" spans="2:11" ht="18.75" customHeight="1">
      <c r="B70" s="261"/>
      <c r="C70" s="261"/>
      <c r="D70" s="261"/>
      <c r="E70" s="261"/>
      <c r="F70" s="261"/>
      <c r="G70" s="261"/>
      <c r="H70" s="261"/>
      <c r="I70" s="261"/>
      <c r="J70" s="261"/>
      <c r="K70" s="262"/>
    </row>
    <row r="71" spans="2:11" ht="18.7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2:11" ht="7.5" customHeight="1">
      <c r="B72" s="263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45" customHeight="1">
      <c r="B73" s="266"/>
      <c r="C73" s="371" t="s">
        <v>139</v>
      </c>
      <c r="D73" s="371"/>
      <c r="E73" s="371"/>
      <c r="F73" s="371"/>
      <c r="G73" s="371"/>
      <c r="H73" s="371"/>
      <c r="I73" s="371"/>
      <c r="J73" s="371"/>
      <c r="K73" s="267"/>
    </row>
    <row r="74" spans="2:11" ht="17.25" customHeight="1">
      <c r="B74" s="266"/>
      <c r="C74" s="268" t="s">
        <v>1588</v>
      </c>
      <c r="D74" s="268"/>
      <c r="E74" s="268"/>
      <c r="F74" s="268" t="s">
        <v>1589</v>
      </c>
      <c r="G74" s="269"/>
      <c r="H74" s="268" t="s">
        <v>157</v>
      </c>
      <c r="I74" s="268" t="s">
        <v>60</v>
      </c>
      <c r="J74" s="268" t="s">
        <v>1590</v>
      </c>
      <c r="K74" s="267"/>
    </row>
    <row r="75" spans="2:11" ht="17.25" customHeight="1">
      <c r="B75" s="266"/>
      <c r="C75" s="270" t="s">
        <v>1591</v>
      </c>
      <c r="D75" s="270"/>
      <c r="E75" s="270"/>
      <c r="F75" s="271" t="s">
        <v>1592</v>
      </c>
      <c r="G75" s="272"/>
      <c r="H75" s="270"/>
      <c r="I75" s="270"/>
      <c r="J75" s="270" t="s">
        <v>1593</v>
      </c>
      <c r="K75" s="267"/>
    </row>
    <row r="76" spans="2:11" ht="5.25" customHeight="1">
      <c r="B76" s="266"/>
      <c r="C76" s="273"/>
      <c r="D76" s="273"/>
      <c r="E76" s="273"/>
      <c r="F76" s="273"/>
      <c r="G76" s="274"/>
      <c r="H76" s="273"/>
      <c r="I76" s="273"/>
      <c r="J76" s="273"/>
      <c r="K76" s="267"/>
    </row>
    <row r="77" spans="2:11" ht="15" customHeight="1">
      <c r="B77" s="266"/>
      <c r="C77" s="256" t="s">
        <v>56</v>
      </c>
      <c r="D77" s="273"/>
      <c r="E77" s="273"/>
      <c r="F77" s="275" t="s">
        <v>1594</v>
      </c>
      <c r="G77" s="274"/>
      <c r="H77" s="256" t="s">
        <v>1595</v>
      </c>
      <c r="I77" s="256" t="s">
        <v>1596</v>
      </c>
      <c r="J77" s="256">
        <v>20</v>
      </c>
      <c r="K77" s="267"/>
    </row>
    <row r="78" spans="2:11" ht="15" customHeight="1">
      <c r="B78" s="266"/>
      <c r="C78" s="256" t="s">
        <v>1597</v>
      </c>
      <c r="D78" s="256"/>
      <c r="E78" s="256"/>
      <c r="F78" s="275" t="s">
        <v>1594</v>
      </c>
      <c r="G78" s="274"/>
      <c r="H78" s="256" t="s">
        <v>1598</v>
      </c>
      <c r="I78" s="256" t="s">
        <v>1596</v>
      </c>
      <c r="J78" s="256">
        <v>120</v>
      </c>
      <c r="K78" s="267"/>
    </row>
    <row r="79" spans="2:11" ht="15" customHeight="1">
      <c r="B79" s="276"/>
      <c r="C79" s="256" t="s">
        <v>1599</v>
      </c>
      <c r="D79" s="256"/>
      <c r="E79" s="256"/>
      <c r="F79" s="275" t="s">
        <v>1600</v>
      </c>
      <c r="G79" s="274"/>
      <c r="H79" s="256" t="s">
        <v>1601</v>
      </c>
      <c r="I79" s="256" t="s">
        <v>1596</v>
      </c>
      <c r="J79" s="256">
        <v>50</v>
      </c>
      <c r="K79" s="267"/>
    </row>
    <row r="80" spans="2:11" ht="15" customHeight="1">
      <c r="B80" s="276"/>
      <c r="C80" s="256" t="s">
        <v>1602</v>
      </c>
      <c r="D80" s="256"/>
      <c r="E80" s="256"/>
      <c r="F80" s="275" t="s">
        <v>1594</v>
      </c>
      <c r="G80" s="274"/>
      <c r="H80" s="256" t="s">
        <v>1603</v>
      </c>
      <c r="I80" s="256" t="s">
        <v>1604</v>
      </c>
      <c r="J80" s="256"/>
      <c r="K80" s="267"/>
    </row>
    <row r="81" spans="2:11" ht="15" customHeight="1">
      <c r="B81" s="276"/>
      <c r="C81" s="277" t="s">
        <v>1605</v>
      </c>
      <c r="D81" s="277"/>
      <c r="E81" s="277"/>
      <c r="F81" s="278" t="s">
        <v>1600</v>
      </c>
      <c r="G81" s="277"/>
      <c r="H81" s="277" t="s">
        <v>1606</v>
      </c>
      <c r="I81" s="277" t="s">
        <v>1596</v>
      </c>
      <c r="J81" s="277">
        <v>15</v>
      </c>
      <c r="K81" s="267"/>
    </row>
    <row r="82" spans="2:11" ht="15" customHeight="1">
      <c r="B82" s="276"/>
      <c r="C82" s="277" t="s">
        <v>1607</v>
      </c>
      <c r="D82" s="277"/>
      <c r="E82" s="277"/>
      <c r="F82" s="278" t="s">
        <v>1600</v>
      </c>
      <c r="G82" s="277"/>
      <c r="H82" s="277" t="s">
        <v>1608</v>
      </c>
      <c r="I82" s="277" t="s">
        <v>1596</v>
      </c>
      <c r="J82" s="277">
        <v>15</v>
      </c>
      <c r="K82" s="267"/>
    </row>
    <row r="83" spans="2:11" ht="15" customHeight="1">
      <c r="B83" s="276"/>
      <c r="C83" s="277" t="s">
        <v>1609</v>
      </c>
      <c r="D83" s="277"/>
      <c r="E83" s="277"/>
      <c r="F83" s="278" t="s">
        <v>1600</v>
      </c>
      <c r="G83" s="277"/>
      <c r="H83" s="277" t="s">
        <v>1610</v>
      </c>
      <c r="I83" s="277" t="s">
        <v>1596</v>
      </c>
      <c r="J83" s="277">
        <v>20</v>
      </c>
      <c r="K83" s="267"/>
    </row>
    <row r="84" spans="2:11" ht="15" customHeight="1">
      <c r="B84" s="276"/>
      <c r="C84" s="277" t="s">
        <v>1611</v>
      </c>
      <c r="D84" s="277"/>
      <c r="E84" s="277"/>
      <c r="F84" s="278" t="s">
        <v>1600</v>
      </c>
      <c r="G84" s="277"/>
      <c r="H84" s="277" t="s">
        <v>1612</v>
      </c>
      <c r="I84" s="277" t="s">
        <v>1596</v>
      </c>
      <c r="J84" s="277">
        <v>20</v>
      </c>
      <c r="K84" s="267"/>
    </row>
    <row r="85" spans="2:11" ht="15" customHeight="1">
      <c r="B85" s="276"/>
      <c r="C85" s="256" t="s">
        <v>1613</v>
      </c>
      <c r="D85" s="256"/>
      <c r="E85" s="256"/>
      <c r="F85" s="275" t="s">
        <v>1600</v>
      </c>
      <c r="G85" s="274"/>
      <c r="H85" s="256" t="s">
        <v>1614</v>
      </c>
      <c r="I85" s="256" t="s">
        <v>1596</v>
      </c>
      <c r="J85" s="256">
        <v>50</v>
      </c>
      <c r="K85" s="267"/>
    </row>
    <row r="86" spans="2:11" ht="15" customHeight="1">
      <c r="B86" s="276"/>
      <c r="C86" s="256" t="s">
        <v>1615</v>
      </c>
      <c r="D86" s="256"/>
      <c r="E86" s="256"/>
      <c r="F86" s="275" t="s">
        <v>1600</v>
      </c>
      <c r="G86" s="274"/>
      <c r="H86" s="256" t="s">
        <v>1616</v>
      </c>
      <c r="I86" s="256" t="s">
        <v>1596</v>
      </c>
      <c r="J86" s="256">
        <v>20</v>
      </c>
      <c r="K86" s="267"/>
    </row>
    <row r="87" spans="2:11" ht="15" customHeight="1">
      <c r="B87" s="276"/>
      <c r="C87" s="256" t="s">
        <v>1617</v>
      </c>
      <c r="D87" s="256"/>
      <c r="E87" s="256"/>
      <c r="F87" s="275" t="s">
        <v>1600</v>
      </c>
      <c r="G87" s="274"/>
      <c r="H87" s="256" t="s">
        <v>1618</v>
      </c>
      <c r="I87" s="256" t="s">
        <v>1596</v>
      </c>
      <c r="J87" s="256">
        <v>20</v>
      </c>
      <c r="K87" s="267"/>
    </row>
    <row r="88" spans="2:11" ht="15" customHeight="1">
      <c r="B88" s="276"/>
      <c r="C88" s="256" t="s">
        <v>1619</v>
      </c>
      <c r="D88" s="256"/>
      <c r="E88" s="256"/>
      <c r="F88" s="275" t="s">
        <v>1600</v>
      </c>
      <c r="G88" s="274"/>
      <c r="H88" s="256" t="s">
        <v>1620</v>
      </c>
      <c r="I88" s="256" t="s">
        <v>1596</v>
      </c>
      <c r="J88" s="256">
        <v>50</v>
      </c>
      <c r="K88" s="267"/>
    </row>
    <row r="89" spans="2:11" ht="15" customHeight="1">
      <c r="B89" s="276"/>
      <c r="C89" s="256" t="s">
        <v>1621</v>
      </c>
      <c r="D89" s="256"/>
      <c r="E89" s="256"/>
      <c r="F89" s="275" t="s">
        <v>1600</v>
      </c>
      <c r="G89" s="274"/>
      <c r="H89" s="256" t="s">
        <v>1621</v>
      </c>
      <c r="I89" s="256" t="s">
        <v>1596</v>
      </c>
      <c r="J89" s="256">
        <v>50</v>
      </c>
      <c r="K89" s="267"/>
    </row>
    <row r="90" spans="2:11" ht="15" customHeight="1">
      <c r="B90" s="276"/>
      <c r="C90" s="256" t="s">
        <v>162</v>
      </c>
      <c r="D90" s="256"/>
      <c r="E90" s="256"/>
      <c r="F90" s="275" t="s">
        <v>1600</v>
      </c>
      <c r="G90" s="274"/>
      <c r="H90" s="256" t="s">
        <v>1622</v>
      </c>
      <c r="I90" s="256" t="s">
        <v>1596</v>
      </c>
      <c r="J90" s="256">
        <v>255</v>
      </c>
      <c r="K90" s="267"/>
    </row>
    <row r="91" spans="2:11" ht="15" customHeight="1">
      <c r="B91" s="276"/>
      <c r="C91" s="256" t="s">
        <v>1623</v>
      </c>
      <c r="D91" s="256"/>
      <c r="E91" s="256"/>
      <c r="F91" s="275" t="s">
        <v>1594</v>
      </c>
      <c r="G91" s="274"/>
      <c r="H91" s="256" t="s">
        <v>1624</v>
      </c>
      <c r="I91" s="256" t="s">
        <v>1625</v>
      </c>
      <c r="J91" s="256"/>
      <c r="K91" s="267"/>
    </row>
    <row r="92" spans="2:11" ht="15" customHeight="1">
      <c r="B92" s="276"/>
      <c r="C92" s="256" t="s">
        <v>1626</v>
      </c>
      <c r="D92" s="256"/>
      <c r="E92" s="256"/>
      <c r="F92" s="275" t="s">
        <v>1594</v>
      </c>
      <c r="G92" s="274"/>
      <c r="H92" s="256" t="s">
        <v>1627</v>
      </c>
      <c r="I92" s="256" t="s">
        <v>1628</v>
      </c>
      <c r="J92" s="256"/>
      <c r="K92" s="267"/>
    </row>
    <row r="93" spans="2:11" ht="15" customHeight="1">
      <c r="B93" s="276"/>
      <c r="C93" s="256" t="s">
        <v>1629</v>
      </c>
      <c r="D93" s="256"/>
      <c r="E93" s="256"/>
      <c r="F93" s="275" t="s">
        <v>1594</v>
      </c>
      <c r="G93" s="274"/>
      <c r="H93" s="256" t="s">
        <v>1629</v>
      </c>
      <c r="I93" s="256" t="s">
        <v>1628</v>
      </c>
      <c r="J93" s="256"/>
      <c r="K93" s="267"/>
    </row>
    <row r="94" spans="2:11" ht="15" customHeight="1">
      <c r="B94" s="276"/>
      <c r="C94" s="256" t="s">
        <v>41</v>
      </c>
      <c r="D94" s="256"/>
      <c r="E94" s="256"/>
      <c r="F94" s="275" t="s">
        <v>1594</v>
      </c>
      <c r="G94" s="274"/>
      <c r="H94" s="256" t="s">
        <v>1630</v>
      </c>
      <c r="I94" s="256" t="s">
        <v>1628</v>
      </c>
      <c r="J94" s="256"/>
      <c r="K94" s="267"/>
    </row>
    <row r="95" spans="2:11" ht="15" customHeight="1">
      <c r="B95" s="276"/>
      <c r="C95" s="256" t="s">
        <v>51</v>
      </c>
      <c r="D95" s="256"/>
      <c r="E95" s="256"/>
      <c r="F95" s="275" t="s">
        <v>1594</v>
      </c>
      <c r="G95" s="274"/>
      <c r="H95" s="256" t="s">
        <v>1631</v>
      </c>
      <c r="I95" s="256" t="s">
        <v>1628</v>
      </c>
      <c r="J95" s="256"/>
      <c r="K95" s="267"/>
    </row>
    <row r="96" spans="2:11" ht="15" customHeight="1">
      <c r="B96" s="279"/>
      <c r="C96" s="280"/>
      <c r="D96" s="280"/>
      <c r="E96" s="280"/>
      <c r="F96" s="280"/>
      <c r="G96" s="280"/>
      <c r="H96" s="280"/>
      <c r="I96" s="280"/>
      <c r="J96" s="280"/>
      <c r="K96" s="281"/>
    </row>
    <row r="97" spans="2:11" ht="18.75" customHeight="1">
      <c r="B97" s="282"/>
      <c r="C97" s="283"/>
      <c r="D97" s="283"/>
      <c r="E97" s="283"/>
      <c r="F97" s="283"/>
      <c r="G97" s="283"/>
      <c r="H97" s="283"/>
      <c r="I97" s="283"/>
      <c r="J97" s="283"/>
      <c r="K97" s="282"/>
    </row>
    <row r="98" spans="2:11" ht="18.75" customHeight="1">
      <c r="B98" s="262"/>
      <c r="C98" s="262"/>
      <c r="D98" s="262"/>
      <c r="E98" s="262"/>
      <c r="F98" s="262"/>
      <c r="G98" s="262"/>
      <c r="H98" s="262"/>
      <c r="I98" s="262"/>
      <c r="J98" s="262"/>
      <c r="K98" s="262"/>
    </row>
    <row r="99" spans="2:11" ht="7.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5"/>
    </row>
    <row r="100" spans="2:11" ht="45" customHeight="1">
      <c r="B100" s="266"/>
      <c r="C100" s="371" t="s">
        <v>1632</v>
      </c>
      <c r="D100" s="371"/>
      <c r="E100" s="371"/>
      <c r="F100" s="371"/>
      <c r="G100" s="371"/>
      <c r="H100" s="371"/>
      <c r="I100" s="371"/>
      <c r="J100" s="371"/>
      <c r="K100" s="267"/>
    </row>
    <row r="101" spans="2:11" ht="17.25" customHeight="1">
      <c r="B101" s="266"/>
      <c r="C101" s="268" t="s">
        <v>1588</v>
      </c>
      <c r="D101" s="268"/>
      <c r="E101" s="268"/>
      <c r="F101" s="268" t="s">
        <v>1589</v>
      </c>
      <c r="G101" s="269"/>
      <c r="H101" s="268" t="s">
        <v>157</v>
      </c>
      <c r="I101" s="268" t="s">
        <v>60</v>
      </c>
      <c r="J101" s="268" t="s">
        <v>1590</v>
      </c>
      <c r="K101" s="267"/>
    </row>
    <row r="102" spans="2:11" ht="17.25" customHeight="1">
      <c r="B102" s="266"/>
      <c r="C102" s="270" t="s">
        <v>1591</v>
      </c>
      <c r="D102" s="270"/>
      <c r="E102" s="270"/>
      <c r="F102" s="271" t="s">
        <v>1592</v>
      </c>
      <c r="G102" s="272"/>
      <c r="H102" s="270"/>
      <c r="I102" s="270"/>
      <c r="J102" s="270" t="s">
        <v>1593</v>
      </c>
      <c r="K102" s="267"/>
    </row>
    <row r="103" spans="2:11" ht="5.25" customHeight="1">
      <c r="B103" s="266"/>
      <c r="C103" s="268"/>
      <c r="D103" s="268"/>
      <c r="E103" s="268"/>
      <c r="F103" s="268"/>
      <c r="G103" s="284"/>
      <c r="H103" s="268"/>
      <c r="I103" s="268"/>
      <c r="J103" s="268"/>
      <c r="K103" s="267"/>
    </row>
    <row r="104" spans="2:11" ht="15" customHeight="1">
      <c r="B104" s="266"/>
      <c r="C104" s="256" t="s">
        <v>56</v>
      </c>
      <c r="D104" s="273"/>
      <c r="E104" s="273"/>
      <c r="F104" s="275" t="s">
        <v>1594</v>
      </c>
      <c r="G104" s="284"/>
      <c r="H104" s="256" t="s">
        <v>1633</v>
      </c>
      <c r="I104" s="256" t="s">
        <v>1596</v>
      </c>
      <c r="J104" s="256">
        <v>20</v>
      </c>
      <c r="K104" s="267"/>
    </row>
    <row r="105" spans="2:11" ht="15" customHeight="1">
      <c r="B105" s="266"/>
      <c r="C105" s="256" t="s">
        <v>1597</v>
      </c>
      <c r="D105" s="256"/>
      <c r="E105" s="256"/>
      <c r="F105" s="275" t="s">
        <v>1594</v>
      </c>
      <c r="G105" s="256"/>
      <c r="H105" s="256" t="s">
        <v>1633</v>
      </c>
      <c r="I105" s="256" t="s">
        <v>1596</v>
      </c>
      <c r="J105" s="256">
        <v>120</v>
      </c>
      <c r="K105" s="267"/>
    </row>
    <row r="106" spans="2:11" ht="15" customHeight="1">
      <c r="B106" s="276"/>
      <c r="C106" s="256" t="s">
        <v>1599</v>
      </c>
      <c r="D106" s="256"/>
      <c r="E106" s="256"/>
      <c r="F106" s="275" t="s">
        <v>1600</v>
      </c>
      <c r="G106" s="256"/>
      <c r="H106" s="256" t="s">
        <v>1633</v>
      </c>
      <c r="I106" s="256" t="s">
        <v>1596</v>
      </c>
      <c r="J106" s="256">
        <v>50</v>
      </c>
      <c r="K106" s="267"/>
    </row>
    <row r="107" spans="2:11" ht="15" customHeight="1">
      <c r="B107" s="276"/>
      <c r="C107" s="256" t="s">
        <v>1602</v>
      </c>
      <c r="D107" s="256"/>
      <c r="E107" s="256"/>
      <c r="F107" s="275" t="s">
        <v>1594</v>
      </c>
      <c r="G107" s="256"/>
      <c r="H107" s="256" t="s">
        <v>1633</v>
      </c>
      <c r="I107" s="256" t="s">
        <v>1604</v>
      </c>
      <c r="J107" s="256"/>
      <c r="K107" s="267"/>
    </row>
    <row r="108" spans="2:11" ht="15" customHeight="1">
      <c r="B108" s="276"/>
      <c r="C108" s="256" t="s">
        <v>1613</v>
      </c>
      <c r="D108" s="256"/>
      <c r="E108" s="256"/>
      <c r="F108" s="275" t="s">
        <v>1600</v>
      </c>
      <c r="G108" s="256"/>
      <c r="H108" s="256" t="s">
        <v>1633</v>
      </c>
      <c r="I108" s="256" t="s">
        <v>1596</v>
      </c>
      <c r="J108" s="256">
        <v>50</v>
      </c>
      <c r="K108" s="267"/>
    </row>
    <row r="109" spans="2:11" ht="15" customHeight="1">
      <c r="B109" s="276"/>
      <c r="C109" s="256" t="s">
        <v>1621</v>
      </c>
      <c r="D109" s="256"/>
      <c r="E109" s="256"/>
      <c r="F109" s="275" t="s">
        <v>1600</v>
      </c>
      <c r="G109" s="256"/>
      <c r="H109" s="256" t="s">
        <v>1633</v>
      </c>
      <c r="I109" s="256" t="s">
        <v>1596</v>
      </c>
      <c r="J109" s="256">
        <v>50</v>
      </c>
      <c r="K109" s="267"/>
    </row>
    <row r="110" spans="2:11" ht="15" customHeight="1">
      <c r="B110" s="276"/>
      <c r="C110" s="256" t="s">
        <v>1619</v>
      </c>
      <c r="D110" s="256"/>
      <c r="E110" s="256"/>
      <c r="F110" s="275" t="s">
        <v>1600</v>
      </c>
      <c r="G110" s="256"/>
      <c r="H110" s="256" t="s">
        <v>1633</v>
      </c>
      <c r="I110" s="256" t="s">
        <v>1596</v>
      </c>
      <c r="J110" s="256">
        <v>50</v>
      </c>
      <c r="K110" s="267"/>
    </row>
    <row r="111" spans="2:11" ht="15" customHeight="1">
      <c r="B111" s="276"/>
      <c r="C111" s="256" t="s">
        <v>56</v>
      </c>
      <c r="D111" s="256"/>
      <c r="E111" s="256"/>
      <c r="F111" s="275" t="s">
        <v>1594</v>
      </c>
      <c r="G111" s="256"/>
      <c r="H111" s="256" t="s">
        <v>1634</v>
      </c>
      <c r="I111" s="256" t="s">
        <v>1596</v>
      </c>
      <c r="J111" s="256">
        <v>20</v>
      </c>
      <c r="K111" s="267"/>
    </row>
    <row r="112" spans="2:11" ht="15" customHeight="1">
      <c r="B112" s="276"/>
      <c r="C112" s="256" t="s">
        <v>1635</v>
      </c>
      <c r="D112" s="256"/>
      <c r="E112" s="256"/>
      <c r="F112" s="275" t="s">
        <v>1594</v>
      </c>
      <c r="G112" s="256"/>
      <c r="H112" s="256" t="s">
        <v>1636</v>
      </c>
      <c r="I112" s="256" t="s">
        <v>1596</v>
      </c>
      <c r="J112" s="256">
        <v>120</v>
      </c>
      <c r="K112" s="267"/>
    </row>
    <row r="113" spans="2:11" ht="15" customHeight="1">
      <c r="B113" s="276"/>
      <c r="C113" s="256" t="s">
        <v>41</v>
      </c>
      <c r="D113" s="256"/>
      <c r="E113" s="256"/>
      <c r="F113" s="275" t="s">
        <v>1594</v>
      </c>
      <c r="G113" s="256"/>
      <c r="H113" s="256" t="s">
        <v>1637</v>
      </c>
      <c r="I113" s="256" t="s">
        <v>1628</v>
      </c>
      <c r="J113" s="256"/>
      <c r="K113" s="267"/>
    </row>
    <row r="114" spans="2:11" ht="15" customHeight="1">
      <c r="B114" s="276"/>
      <c r="C114" s="256" t="s">
        <v>51</v>
      </c>
      <c r="D114" s="256"/>
      <c r="E114" s="256"/>
      <c r="F114" s="275" t="s">
        <v>1594</v>
      </c>
      <c r="G114" s="256"/>
      <c r="H114" s="256" t="s">
        <v>1638</v>
      </c>
      <c r="I114" s="256" t="s">
        <v>1628</v>
      </c>
      <c r="J114" s="256"/>
      <c r="K114" s="267"/>
    </row>
    <row r="115" spans="2:11" ht="15" customHeight="1">
      <c r="B115" s="276"/>
      <c r="C115" s="256" t="s">
        <v>60</v>
      </c>
      <c r="D115" s="256"/>
      <c r="E115" s="256"/>
      <c r="F115" s="275" t="s">
        <v>1594</v>
      </c>
      <c r="G115" s="256"/>
      <c r="H115" s="256" t="s">
        <v>1639</v>
      </c>
      <c r="I115" s="256" t="s">
        <v>1640</v>
      </c>
      <c r="J115" s="256"/>
      <c r="K115" s="267"/>
    </row>
    <row r="116" spans="2:11" ht="15" customHeight="1">
      <c r="B116" s="279"/>
      <c r="C116" s="285"/>
      <c r="D116" s="285"/>
      <c r="E116" s="285"/>
      <c r="F116" s="285"/>
      <c r="G116" s="285"/>
      <c r="H116" s="285"/>
      <c r="I116" s="285"/>
      <c r="J116" s="285"/>
      <c r="K116" s="281"/>
    </row>
    <row r="117" spans="2:11" ht="18.75" customHeight="1">
      <c r="B117" s="286"/>
      <c r="C117" s="252"/>
      <c r="D117" s="252"/>
      <c r="E117" s="252"/>
      <c r="F117" s="287"/>
      <c r="G117" s="252"/>
      <c r="H117" s="252"/>
      <c r="I117" s="252"/>
      <c r="J117" s="252"/>
      <c r="K117" s="286"/>
    </row>
    <row r="118" spans="2:11" ht="18.7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</row>
    <row r="119" spans="2:11" ht="7.5" customHeight="1">
      <c r="B119" s="288"/>
      <c r="C119" s="289"/>
      <c r="D119" s="289"/>
      <c r="E119" s="289"/>
      <c r="F119" s="289"/>
      <c r="G119" s="289"/>
      <c r="H119" s="289"/>
      <c r="I119" s="289"/>
      <c r="J119" s="289"/>
      <c r="K119" s="290"/>
    </row>
    <row r="120" spans="2:11" ht="45" customHeight="1">
      <c r="B120" s="291"/>
      <c r="C120" s="370" t="s">
        <v>1641</v>
      </c>
      <c r="D120" s="370"/>
      <c r="E120" s="370"/>
      <c r="F120" s="370"/>
      <c r="G120" s="370"/>
      <c r="H120" s="370"/>
      <c r="I120" s="370"/>
      <c r="J120" s="370"/>
      <c r="K120" s="292"/>
    </row>
    <row r="121" spans="2:11" ht="17.25" customHeight="1">
      <c r="B121" s="293"/>
      <c r="C121" s="268" t="s">
        <v>1588</v>
      </c>
      <c r="D121" s="268"/>
      <c r="E121" s="268"/>
      <c r="F121" s="268" t="s">
        <v>1589</v>
      </c>
      <c r="G121" s="269"/>
      <c r="H121" s="268" t="s">
        <v>157</v>
      </c>
      <c r="I121" s="268" t="s">
        <v>60</v>
      </c>
      <c r="J121" s="268" t="s">
        <v>1590</v>
      </c>
      <c r="K121" s="294"/>
    </row>
    <row r="122" spans="2:11" ht="17.25" customHeight="1">
      <c r="B122" s="293"/>
      <c r="C122" s="270" t="s">
        <v>1591</v>
      </c>
      <c r="D122" s="270"/>
      <c r="E122" s="270"/>
      <c r="F122" s="271" t="s">
        <v>1592</v>
      </c>
      <c r="G122" s="272"/>
      <c r="H122" s="270"/>
      <c r="I122" s="270"/>
      <c r="J122" s="270" t="s">
        <v>1593</v>
      </c>
      <c r="K122" s="294"/>
    </row>
    <row r="123" spans="2:11" ht="5.25" customHeight="1">
      <c r="B123" s="295"/>
      <c r="C123" s="273"/>
      <c r="D123" s="273"/>
      <c r="E123" s="273"/>
      <c r="F123" s="273"/>
      <c r="G123" s="256"/>
      <c r="H123" s="273"/>
      <c r="I123" s="273"/>
      <c r="J123" s="273"/>
      <c r="K123" s="296"/>
    </row>
    <row r="124" spans="2:11" ht="15" customHeight="1">
      <c r="B124" s="295"/>
      <c r="C124" s="256" t="s">
        <v>1597</v>
      </c>
      <c r="D124" s="273"/>
      <c r="E124" s="273"/>
      <c r="F124" s="275" t="s">
        <v>1594</v>
      </c>
      <c r="G124" s="256"/>
      <c r="H124" s="256" t="s">
        <v>1633</v>
      </c>
      <c r="I124" s="256" t="s">
        <v>1596</v>
      </c>
      <c r="J124" s="256">
        <v>120</v>
      </c>
      <c r="K124" s="297"/>
    </row>
    <row r="125" spans="2:11" ht="15" customHeight="1">
      <c r="B125" s="295"/>
      <c r="C125" s="256" t="s">
        <v>1642</v>
      </c>
      <c r="D125" s="256"/>
      <c r="E125" s="256"/>
      <c r="F125" s="275" t="s">
        <v>1594</v>
      </c>
      <c r="G125" s="256"/>
      <c r="H125" s="256" t="s">
        <v>1643</v>
      </c>
      <c r="I125" s="256" t="s">
        <v>1596</v>
      </c>
      <c r="J125" s="256" t="s">
        <v>1644</v>
      </c>
      <c r="K125" s="297"/>
    </row>
    <row r="126" spans="2:11" ht="15" customHeight="1">
      <c r="B126" s="295"/>
      <c r="C126" s="256" t="s">
        <v>1543</v>
      </c>
      <c r="D126" s="256"/>
      <c r="E126" s="256"/>
      <c r="F126" s="275" t="s">
        <v>1594</v>
      </c>
      <c r="G126" s="256"/>
      <c r="H126" s="256" t="s">
        <v>1645</v>
      </c>
      <c r="I126" s="256" t="s">
        <v>1596</v>
      </c>
      <c r="J126" s="256" t="s">
        <v>1644</v>
      </c>
      <c r="K126" s="297"/>
    </row>
    <row r="127" spans="2:11" ht="15" customHeight="1">
      <c r="B127" s="295"/>
      <c r="C127" s="256" t="s">
        <v>1605</v>
      </c>
      <c r="D127" s="256"/>
      <c r="E127" s="256"/>
      <c r="F127" s="275" t="s">
        <v>1600</v>
      </c>
      <c r="G127" s="256"/>
      <c r="H127" s="256" t="s">
        <v>1606</v>
      </c>
      <c r="I127" s="256" t="s">
        <v>1596</v>
      </c>
      <c r="J127" s="256">
        <v>15</v>
      </c>
      <c r="K127" s="297"/>
    </row>
    <row r="128" spans="2:11" ht="15" customHeight="1">
      <c r="B128" s="295"/>
      <c r="C128" s="277" t="s">
        <v>1607</v>
      </c>
      <c r="D128" s="277"/>
      <c r="E128" s="277"/>
      <c r="F128" s="278" t="s">
        <v>1600</v>
      </c>
      <c r="G128" s="277"/>
      <c r="H128" s="277" t="s">
        <v>1608</v>
      </c>
      <c r="I128" s="277" t="s">
        <v>1596</v>
      </c>
      <c r="J128" s="277">
        <v>15</v>
      </c>
      <c r="K128" s="297"/>
    </row>
    <row r="129" spans="2:11" ht="15" customHeight="1">
      <c r="B129" s="295"/>
      <c r="C129" s="277" t="s">
        <v>1609</v>
      </c>
      <c r="D129" s="277"/>
      <c r="E129" s="277"/>
      <c r="F129" s="278" t="s">
        <v>1600</v>
      </c>
      <c r="G129" s="277"/>
      <c r="H129" s="277" t="s">
        <v>1610</v>
      </c>
      <c r="I129" s="277" t="s">
        <v>1596</v>
      </c>
      <c r="J129" s="277">
        <v>20</v>
      </c>
      <c r="K129" s="297"/>
    </row>
    <row r="130" spans="2:11" ht="15" customHeight="1">
      <c r="B130" s="295"/>
      <c r="C130" s="277" t="s">
        <v>1611</v>
      </c>
      <c r="D130" s="277"/>
      <c r="E130" s="277"/>
      <c r="F130" s="278" t="s">
        <v>1600</v>
      </c>
      <c r="G130" s="277"/>
      <c r="H130" s="277" t="s">
        <v>1612</v>
      </c>
      <c r="I130" s="277" t="s">
        <v>1596</v>
      </c>
      <c r="J130" s="277">
        <v>20</v>
      </c>
      <c r="K130" s="297"/>
    </row>
    <row r="131" spans="2:11" ht="15" customHeight="1">
      <c r="B131" s="295"/>
      <c r="C131" s="256" t="s">
        <v>1599</v>
      </c>
      <c r="D131" s="256"/>
      <c r="E131" s="256"/>
      <c r="F131" s="275" t="s">
        <v>1600</v>
      </c>
      <c r="G131" s="256"/>
      <c r="H131" s="256" t="s">
        <v>1633</v>
      </c>
      <c r="I131" s="256" t="s">
        <v>1596</v>
      </c>
      <c r="J131" s="256">
        <v>50</v>
      </c>
      <c r="K131" s="297"/>
    </row>
    <row r="132" spans="2:11" ht="15" customHeight="1">
      <c r="B132" s="295"/>
      <c r="C132" s="256" t="s">
        <v>1613</v>
      </c>
      <c r="D132" s="256"/>
      <c r="E132" s="256"/>
      <c r="F132" s="275" t="s">
        <v>1600</v>
      </c>
      <c r="G132" s="256"/>
      <c r="H132" s="256" t="s">
        <v>1633</v>
      </c>
      <c r="I132" s="256" t="s">
        <v>1596</v>
      </c>
      <c r="J132" s="256">
        <v>50</v>
      </c>
      <c r="K132" s="297"/>
    </row>
    <row r="133" spans="2:11" ht="15" customHeight="1">
      <c r="B133" s="295"/>
      <c r="C133" s="256" t="s">
        <v>1619</v>
      </c>
      <c r="D133" s="256"/>
      <c r="E133" s="256"/>
      <c r="F133" s="275" t="s">
        <v>1600</v>
      </c>
      <c r="G133" s="256"/>
      <c r="H133" s="256" t="s">
        <v>1633</v>
      </c>
      <c r="I133" s="256" t="s">
        <v>1596</v>
      </c>
      <c r="J133" s="256">
        <v>50</v>
      </c>
      <c r="K133" s="297"/>
    </row>
    <row r="134" spans="2:11" ht="15" customHeight="1">
      <c r="B134" s="295"/>
      <c r="C134" s="256" t="s">
        <v>1621</v>
      </c>
      <c r="D134" s="256"/>
      <c r="E134" s="256"/>
      <c r="F134" s="275" t="s">
        <v>1600</v>
      </c>
      <c r="G134" s="256"/>
      <c r="H134" s="256" t="s">
        <v>1633</v>
      </c>
      <c r="I134" s="256" t="s">
        <v>1596</v>
      </c>
      <c r="J134" s="256">
        <v>50</v>
      </c>
      <c r="K134" s="297"/>
    </row>
    <row r="135" spans="2:11" ht="15" customHeight="1">
      <c r="B135" s="295"/>
      <c r="C135" s="256" t="s">
        <v>162</v>
      </c>
      <c r="D135" s="256"/>
      <c r="E135" s="256"/>
      <c r="F135" s="275" t="s">
        <v>1600</v>
      </c>
      <c r="G135" s="256"/>
      <c r="H135" s="256" t="s">
        <v>1646</v>
      </c>
      <c r="I135" s="256" t="s">
        <v>1596</v>
      </c>
      <c r="J135" s="256">
        <v>255</v>
      </c>
      <c r="K135" s="297"/>
    </row>
    <row r="136" spans="2:11" ht="15" customHeight="1">
      <c r="B136" s="295"/>
      <c r="C136" s="256" t="s">
        <v>1623</v>
      </c>
      <c r="D136" s="256"/>
      <c r="E136" s="256"/>
      <c r="F136" s="275" t="s">
        <v>1594</v>
      </c>
      <c r="G136" s="256"/>
      <c r="H136" s="256" t="s">
        <v>1647</v>
      </c>
      <c r="I136" s="256" t="s">
        <v>1625</v>
      </c>
      <c r="J136" s="256"/>
      <c r="K136" s="297"/>
    </row>
    <row r="137" spans="2:11" ht="15" customHeight="1">
      <c r="B137" s="295"/>
      <c r="C137" s="256" t="s">
        <v>1626</v>
      </c>
      <c r="D137" s="256"/>
      <c r="E137" s="256"/>
      <c r="F137" s="275" t="s">
        <v>1594</v>
      </c>
      <c r="G137" s="256"/>
      <c r="H137" s="256" t="s">
        <v>1648</v>
      </c>
      <c r="I137" s="256" t="s">
        <v>1628</v>
      </c>
      <c r="J137" s="256"/>
      <c r="K137" s="297"/>
    </row>
    <row r="138" spans="2:11" ht="15" customHeight="1">
      <c r="B138" s="295"/>
      <c r="C138" s="256" t="s">
        <v>1629</v>
      </c>
      <c r="D138" s="256"/>
      <c r="E138" s="256"/>
      <c r="F138" s="275" t="s">
        <v>1594</v>
      </c>
      <c r="G138" s="256"/>
      <c r="H138" s="256" t="s">
        <v>1629</v>
      </c>
      <c r="I138" s="256" t="s">
        <v>1628</v>
      </c>
      <c r="J138" s="256"/>
      <c r="K138" s="297"/>
    </row>
    <row r="139" spans="2:11" ht="15" customHeight="1">
      <c r="B139" s="295"/>
      <c r="C139" s="256" t="s">
        <v>41</v>
      </c>
      <c r="D139" s="256"/>
      <c r="E139" s="256"/>
      <c r="F139" s="275" t="s">
        <v>1594</v>
      </c>
      <c r="G139" s="256"/>
      <c r="H139" s="256" t="s">
        <v>1649</v>
      </c>
      <c r="I139" s="256" t="s">
        <v>1628</v>
      </c>
      <c r="J139" s="256"/>
      <c r="K139" s="297"/>
    </row>
    <row r="140" spans="2:11" ht="15" customHeight="1">
      <c r="B140" s="295"/>
      <c r="C140" s="256" t="s">
        <v>1650</v>
      </c>
      <c r="D140" s="256"/>
      <c r="E140" s="256"/>
      <c r="F140" s="275" t="s">
        <v>1594</v>
      </c>
      <c r="G140" s="256"/>
      <c r="H140" s="256" t="s">
        <v>1651</v>
      </c>
      <c r="I140" s="256" t="s">
        <v>1628</v>
      </c>
      <c r="J140" s="256"/>
      <c r="K140" s="297"/>
    </row>
    <row r="141" spans="2:11" ht="15" customHeight="1">
      <c r="B141" s="298"/>
      <c r="C141" s="299"/>
      <c r="D141" s="299"/>
      <c r="E141" s="299"/>
      <c r="F141" s="299"/>
      <c r="G141" s="299"/>
      <c r="H141" s="299"/>
      <c r="I141" s="299"/>
      <c r="J141" s="299"/>
      <c r="K141" s="300"/>
    </row>
    <row r="142" spans="2:11" ht="18.75" customHeight="1">
      <c r="B142" s="252"/>
      <c r="C142" s="252"/>
      <c r="D142" s="252"/>
      <c r="E142" s="252"/>
      <c r="F142" s="287"/>
      <c r="G142" s="252"/>
      <c r="H142" s="252"/>
      <c r="I142" s="252"/>
      <c r="J142" s="252"/>
      <c r="K142" s="252"/>
    </row>
    <row r="143" spans="2:11" ht="18.75" customHeight="1"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</row>
    <row r="144" spans="2:11" ht="7.5" customHeight="1">
      <c r="B144" s="263"/>
      <c r="C144" s="264"/>
      <c r="D144" s="264"/>
      <c r="E144" s="264"/>
      <c r="F144" s="264"/>
      <c r="G144" s="264"/>
      <c r="H144" s="264"/>
      <c r="I144" s="264"/>
      <c r="J144" s="264"/>
      <c r="K144" s="265"/>
    </row>
    <row r="145" spans="2:11" ht="45" customHeight="1">
      <c r="B145" s="266"/>
      <c r="C145" s="371" t="s">
        <v>1652</v>
      </c>
      <c r="D145" s="371"/>
      <c r="E145" s="371"/>
      <c r="F145" s="371"/>
      <c r="G145" s="371"/>
      <c r="H145" s="371"/>
      <c r="I145" s="371"/>
      <c r="J145" s="371"/>
      <c r="K145" s="267"/>
    </row>
    <row r="146" spans="2:11" ht="17.25" customHeight="1">
      <c r="B146" s="266"/>
      <c r="C146" s="268" t="s">
        <v>1588</v>
      </c>
      <c r="D146" s="268"/>
      <c r="E146" s="268"/>
      <c r="F146" s="268" t="s">
        <v>1589</v>
      </c>
      <c r="G146" s="269"/>
      <c r="H146" s="268" t="s">
        <v>157</v>
      </c>
      <c r="I146" s="268" t="s">
        <v>60</v>
      </c>
      <c r="J146" s="268" t="s">
        <v>1590</v>
      </c>
      <c r="K146" s="267"/>
    </row>
    <row r="147" spans="2:11" ht="17.25" customHeight="1">
      <c r="B147" s="266"/>
      <c r="C147" s="270" t="s">
        <v>1591</v>
      </c>
      <c r="D147" s="270"/>
      <c r="E147" s="270"/>
      <c r="F147" s="271" t="s">
        <v>1592</v>
      </c>
      <c r="G147" s="272"/>
      <c r="H147" s="270"/>
      <c r="I147" s="270"/>
      <c r="J147" s="270" t="s">
        <v>1593</v>
      </c>
      <c r="K147" s="267"/>
    </row>
    <row r="148" spans="2:11" ht="5.25" customHeight="1">
      <c r="B148" s="276"/>
      <c r="C148" s="273"/>
      <c r="D148" s="273"/>
      <c r="E148" s="273"/>
      <c r="F148" s="273"/>
      <c r="G148" s="274"/>
      <c r="H148" s="273"/>
      <c r="I148" s="273"/>
      <c r="J148" s="273"/>
      <c r="K148" s="297"/>
    </row>
    <row r="149" spans="2:11" ht="15" customHeight="1">
      <c r="B149" s="276"/>
      <c r="C149" s="301" t="s">
        <v>1597</v>
      </c>
      <c r="D149" s="256"/>
      <c r="E149" s="256"/>
      <c r="F149" s="302" t="s">
        <v>1594</v>
      </c>
      <c r="G149" s="256"/>
      <c r="H149" s="301" t="s">
        <v>1633</v>
      </c>
      <c r="I149" s="301" t="s">
        <v>1596</v>
      </c>
      <c r="J149" s="301">
        <v>120</v>
      </c>
      <c r="K149" s="297"/>
    </row>
    <row r="150" spans="2:11" ht="15" customHeight="1">
      <c r="B150" s="276"/>
      <c r="C150" s="301" t="s">
        <v>1642</v>
      </c>
      <c r="D150" s="256"/>
      <c r="E150" s="256"/>
      <c r="F150" s="302" t="s">
        <v>1594</v>
      </c>
      <c r="G150" s="256"/>
      <c r="H150" s="301" t="s">
        <v>1653</v>
      </c>
      <c r="I150" s="301" t="s">
        <v>1596</v>
      </c>
      <c r="J150" s="301" t="s">
        <v>1644</v>
      </c>
      <c r="K150" s="297"/>
    </row>
    <row r="151" spans="2:11" ht="15" customHeight="1">
      <c r="B151" s="276"/>
      <c r="C151" s="301" t="s">
        <v>1543</v>
      </c>
      <c r="D151" s="256"/>
      <c r="E151" s="256"/>
      <c r="F151" s="302" t="s">
        <v>1594</v>
      </c>
      <c r="G151" s="256"/>
      <c r="H151" s="301" t="s">
        <v>1654</v>
      </c>
      <c r="I151" s="301" t="s">
        <v>1596</v>
      </c>
      <c r="J151" s="301" t="s">
        <v>1644</v>
      </c>
      <c r="K151" s="297"/>
    </row>
    <row r="152" spans="2:11" ht="15" customHeight="1">
      <c r="B152" s="276"/>
      <c r="C152" s="301" t="s">
        <v>1599</v>
      </c>
      <c r="D152" s="256"/>
      <c r="E152" s="256"/>
      <c r="F152" s="302" t="s">
        <v>1600</v>
      </c>
      <c r="G152" s="256"/>
      <c r="H152" s="301" t="s">
        <v>1633</v>
      </c>
      <c r="I152" s="301" t="s">
        <v>1596</v>
      </c>
      <c r="J152" s="301">
        <v>50</v>
      </c>
      <c r="K152" s="297"/>
    </row>
    <row r="153" spans="2:11" ht="15" customHeight="1">
      <c r="B153" s="276"/>
      <c r="C153" s="301" t="s">
        <v>1602</v>
      </c>
      <c r="D153" s="256"/>
      <c r="E153" s="256"/>
      <c r="F153" s="302" t="s">
        <v>1594</v>
      </c>
      <c r="G153" s="256"/>
      <c r="H153" s="301" t="s">
        <v>1633</v>
      </c>
      <c r="I153" s="301" t="s">
        <v>1604</v>
      </c>
      <c r="J153" s="301"/>
      <c r="K153" s="297"/>
    </row>
    <row r="154" spans="2:11" ht="15" customHeight="1">
      <c r="B154" s="276"/>
      <c r="C154" s="301" t="s">
        <v>1613</v>
      </c>
      <c r="D154" s="256"/>
      <c r="E154" s="256"/>
      <c r="F154" s="302" t="s">
        <v>1600</v>
      </c>
      <c r="G154" s="256"/>
      <c r="H154" s="301" t="s">
        <v>1633</v>
      </c>
      <c r="I154" s="301" t="s">
        <v>1596</v>
      </c>
      <c r="J154" s="301">
        <v>50</v>
      </c>
      <c r="K154" s="297"/>
    </row>
    <row r="155" spans="2:11" ht="15" customHeight="1">
      <c r="B155" s="276"/>
      <c r="C155" s="301" t="s">
        <v>1621</v>
      </c>
      <c r="D155" s="256"/>
      <c r="E155" s="256"/>
      <c r="F155" s="302" t="s">
        <v>1600</v>
      </c>
      <c r="G155" s="256"/>
      <c r="H155" s="301" t="s">
        <v>1633</v>
      </c>
      <c r="I155" s="301" t="s">
        <v>1596</v>
      </c>
      <c r="J155" s="301">
        <v>50</v>
      </c>
      <c r="K155" s="297"/>
    </row>
    <row r="156" spans="2:11" ht="15" customHeight="1">
      <c r="B156" s="276"/>
      <c r="C156" s="301" t="s">
        <v>1619</v>
      </c>
      <c r="D156" s="256"/>
      <c r="E156" s="256"/>
      <c r="F156" s="302" t="s">
        <v>1600</v>
      </c>
      <c r="G156" s="256"/>
      <c r="H156" s="301" t="s">
        <v>1633</v>
      </c>
      <c r="I156" s="301" t="s">
        <v>1596</v>
      </c>
      <c r="J156" s="301">
        <v>50</v>
      </c>
      <c r="K156" s="297"/>
    </row>
    <row r="157" spans="2:11" ht="15" customHeight="1">
      <c r="B157" s="276"/>
      <c r="C157" s="301" t="s">
        <v>144</v>
      </c>
      <c r="D157" s="256"/>
      <c r="E157" s="256"/>
      <c r="F157" s="302" t="s">
        <v>1594</v>
      </c>
      <c r="G157" s="256"/>
      <c r="H157" s="301" t="s">
        <v>1655</v>
      </c>
      <c r="I157" s="301" t="s">
        <v>1596</v>
      </c>
      <c r="J157" s="301" t="s">
        <v>1656</v>
      </c>
      <c r="K157" s="297"/>
    </row>
    <row r="158" spans="2:11" ht="15" customHeight="1">
      <c r="B158" s="276"/>
      <c r="C158" s="301" t="s">
        <v>1657</v>
      </c>
      <c r="D158" s="256"/>
      <c r="E158" s="256"/>
      <c r="F158" s="302" t="s">
        <v>1594</v>
      </c>
      <c r="G158" s="256"/>
      <c r="H158" s="301" t="s">
        <v>1658</v>
      </c>
      <c r="I158" s="301" t="s">
        <v>1628</v>
      </c>
      <c r="J158" s="301"/>
      <c r="K158" s="297"/>
    </row>
    <row r="159" spans="2:11" ht="15" customHeight="1">
      <c r="B159" s="303"/>
      <c r="C159" s="285"/>
      <c r="D159" s="285"/>
      <c r="E159" s="285"/>
      <c r="F159" s="285"/>
      <c r="G159" s="285"/>
      <c r="H159" s="285"/>
      <c r="I159" s="285"/>
      <c r="J159" s="285"/>
      <c r="K159" s="304"/>
    </row>
    <row r="160" spans="2:11" ht="18.75" customHeight="1">
      <c r="B160" s="252"/>
      <c r="C160" s="256"/>
      <c r="D160" s="256"/>
      <c r="E160" s="256"/>
      <c r="F160" s="275"/>
      <c r="G160" s="256"/>
      <c r="H160" s="256"/>
      <c r="I160" s="256"/>
      <c r="J160" s="256"/>
      <c r="K160" s="252"/>
    </row>
    <row r="161" spans="2:11" ht="18.75" customHeight="1"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370" t="s">
        <v>1659</v>
      </c>
      <c r="D163" s="370"/>
      <c r="E163" s="370"/>
      <c r="F163" s="370"/>
      <c r="G163" s="370"/>
      <c r="H163" s="370"/>
      <c r="I163" s="370"/>
      <c r="J163" s="370"/>
      <c r="K163" s="248"/>
    </row>
    <row r="164" spans="2:11" ht="17.25" customHeight="1">
      <c r="B164" s="247"/>
      <c r="C164" s="268" t="s">
        <v>1588</v>
      </c>
      <c r="D164" s="268"/>
      <c r="E164" s="268"/>
      <c r="F164" s="268" t="s">
        <v>1589</v>
      </c>
      <c r="G164" s="305"/>
      <c r="H164" s="306" t="s">
        <v>157</v>
      </c>
      <c r="I164" s="306" t="s">
        <v>60</v>
      </c>
      <c r="J164" s="268" t="s">
        <v>1590</v>
      </c>
      <c r="K164" s="248"/>
    </row>
    <row r="165" spans="2:11" ht="17.25" customHeight="1">
      <c r="B165" s="249"/>
      <c r="C165" s="270" t="s">
        <v>1591</v>
      </c>
      <c r="D165" s="270"/>
      <c r="E165" s="270"/>
      <c r="F165" s="271" t="s">
        <v>1592</v>
      </c>
      <c r="G165" s="307"/>
      <c r="H165" s="308"/>
      <c r="I165" s="308"/>
      <c r="J165" s="270" t="s">
        <v>1593</v>
      </c>
      <c r="K165" s="250"/>
    </row>
    <row r="166" spans="2:11" ht="5.25" customHeight="1">
      <c r="B166" s="276"/>
      <c r="C166" s="273"/>
      <c r="D166" s="273"/>
      <c r="E166" s="273"/>
      <c r="F166" s="273"/>
      <c r="G166" s="274"/>
      <c r="H166" s="273"/>
      <c r="I166" s="273"/>
      <c r="J166" s="273"/>
      <c r="K166" s="297"/>
    </row>
    <row r="167" spans="2:11" ht="15" customHeight="1">
      <c r="B167" s="276"/>
      <c r="C167" s="256" t="s">
        <v>1597</v>
      </c>
      <c r="D167" s="256"/>
      <c r="E167" s="256"/>
      <c r="F167" s="275" t="s">
        <v>1594</v>
      </c>
      <c r="G167" s="256"/>
      <c r="H167" s="256" t="s">
        <v>1633</v>
      </c>
      <c r="I167" s="256" t="s">
        <v>1596</v>
      </c>
      <c r="J167" s="256">
        <v>120</v>
      </c>
      <c r="K167" s="297"/>
    </row>
    <row r="168" spans="2:11" ht="15" customHeight="1">
      <c r="B168" s="276"/>
      <c r="C168" s="256" t="s">
        <v>1642</v>
      </c>
      <c r="D168" s="256"/>
      <c r="E168" s="256"/>
      <c r="F168" s="275" t="s">
        <v>1594</v>
      </c>
      <c r="G168" s="256"/>
      <c r="H168" s="256" t="s">
        <v>1643</v>
      </c>
      <c r="I168" s="256" t="s">
        <v>1596</v>
      </c>
      <c r="J168" s="256" t="s">
        <v>1644</v>
      </c>
      <c r="K168" s="297"/>
    </row>
    <row r="169" spans="2:11" ht="15" customHeight="1">
      <c r="B169" s="276"/>
      <c r="C169" s="256" t="s">
        <v>1543</v>
      </c>
      <c r="D169" s="256"/>
      <c r="E169" s="256"/>
      <c r="F169" s="275" t="s">
        <v>1594</v>
      </c>
      <c r="G169" s="256"/>
      <c r="H169" s="256" t="s">
        <v>1660</v>
      </c>
      <c r="I169" s="256" t="s">
        <v>1596</v>
      </c>
      <c r="J169" s="256" t="s">
        <v>1644</v>
      </c>
      <c r="K169" s="297"/>
    </row>
    <row r="170" spans="2:11" ht="15" customHeight="1">
      <c r="B170" s="276"/>
      <c r="C170" s="256" t="s">
        <v>1599</v>
      </c>
      <c r="D170" s="256"/>
      <c r="E170" s="256"/>
      <c r="F170" s="275" t="s">
        <v>1600</v>
      </c>
      <c r="G170" s="256"/>
      <c r="H170" s="256" t="s">
        <v>1660</v>
      </c>
      <c r="I170" s="256" t="s">
        <v>1596</v>
      </c>
      <c r="J170" s="256">
        <v>50</v>
      </c>
      <c r="K170" s="297"/>
    </row>
    <row r="171" spans="2:11" ht="15" customHeight="1">
      <c r="B171" s="276"/>
      <c r="C171" s="256" t="s">
        <v>1602</v>
      </c>
      <c r="D171" s="256"/>
      <c r="E171" s="256"/>
      <c r="F171" s="275" t="s">
        <v>1594</v>
      </c>
      <c r="G171" s="256"/>
      <c r="H171" s="256" t="s">
        <v>1660</v>
      </c>
      <c r="I171" s="256" t="s">
        <v>1604</v>
      </c>
      <c r="J171" s="256"/>
      <c r="K171" s="297"/>
    </row>
    <row r="172" spans="2:11" ht="15" customHeight="1">
      <c r="B172" s="276"/>
      <c r="C172" s="256" t="s">
        <v>1613</v>
      </c>
      <c r="D172" s="256"/>
      <c r="E172" s="256"/>
      <c r="F172" s="275" t="s">
        <v>1600</v>
      </c>
      <c r="G172" s="256"/>
      <c r="H172" s="256" t="s">
        <v>1660</v>
      </c>
      <c r="I172" s="256" t="s">
        <v>1596</v>
      </c>
      <c r="J172" s="256">
        <v>50</v>
      </c>
      <c r="K172" s="297"/>
    </row>
    <row r="173" spans="2:11" ht="15" customHeight="1">
      <c r="B173" s="276"/>
      <c r="C173" s="256" t="s">
        <v>1621</v>
      </c>
      <c r="D173" s="256"/>
      <c r="E173" s="256"/>
      <c r="F173" s="275" t="s">
        <v>1600</v>
      </c>
      <c r="G173" s="256"/>
      <c r="H173" s="256" t="s">
        <v>1660</v>
      </c>
      <c r="I173" s="256" t="s">
        <v>1596</v>
      </c>
      <c r="J173" s="256">
        <v>50</v>
      </c>
      <c r="K173" s="297"/>
    </row>
    <row r="174" spans="2:11" ht="15" customHeight="1">
      <c r="B174" s="276"/>
      <c r="C174" s="256" t="s">
        <v>1619</v>
      </c>
      <c r="D174" s="256"/>
      <c r="E174" s="256"/>
      <c r="F174" s="275" t="s">
        <v>1600</v>
      </c>
      <c r="G174" s="256"/>
      <c r="H174" s="256" t="s">
        <v>1660</v>
      </c>
      <c r="I174" s="256" t="s">
        <v>1596</v>
      </c>
      <c r="J174" s="256">
        <v>50</v>
      </c>
      <c r="K174" s="297"/>
    </row>
    <row r="175" spans="2:11" ht="15" customHeight="1">
      <c r="B175" s="276"/>
      <c r="C175" s="256" t="s">
        <v>156</v>
      </c>
      <c r="D175" s="256"/>
      <c r="E175" s="256"/>
      <c r="F175" s="275" t="s">
        <v>1594</v>
      </c>
      <c r="G175" s="256"/>
      <c r="H175" s="256" t="s">
        <v>1661</v>
      </c>
      <c r="I175" s="256" t="s">
        <v>1662</v>
      </c>
      <c r="J175" s="256"/>
      <c r="K175" s="297"/>
    </row>
    <row r="176" spans="2:11" ht="15" customHeight="1">
      <c r="B176" s="276"/>
      <c r="C176" s="256" t="s">
        <v>60</v>
      </c>
      <c r="D176" s="256"/>
      <c r="E176" s="256"/>
      <c r="F176" s="275" t="s">
        <v>1594</v>
      </c>
      <c r="G176" s="256"/>
      <c r="H176" s="256" t="s">
        <v>1663</v>
      </c>
      <c r="I176" s="256" t="s">
        <v>1664</v>
      </c>
      <c r="J176" s="256">
        <v>1</v>
      </c>
      <c r="K176" s="297"/>
    </row>
    <row r="177" spans="2:11" ht="15" customHeight="1">
      <c r="B177" s="276"/>
      <c r="C177" s="256" t="s">
        <v>56</v>
      </c>
      <c r="D177" s="256"/>
      <c r="E177" s="256"/>
      <c r="F177" s="275" t="s">
        <v>1594</v>
      </c>
      <c r="G177" s="256"/>
      <c r="H177" s="256" t="s">
        <v>1665</v>
      </c>
      <c r="I177" s="256" t="s">
        <v>1596</v>
      </c>
      <c r="J177" s="256">
        <v>20</v>
      </c>
      <c r="K177" s="297"/>
    </row>
    <row r="178" spans="2:11" ht="15" customHeight="1">
      <c r="B178" s="276"/>
      <c r="C178" s="256" t="s">
        <v>157</v>
      </c>
      <c r="D178" s="256"/>
      <c r="E178" s="256"/>
      <c r="F178" s="275" t="s">
        <v>1594</v>
      </c>
      <c r="G178" s="256"/>
      <c r="H178" s="256" t="s">
        <v>1666</v>
      </c>
      <c r="I178" s="256" t="s">
        <v>1596</v>
      </c>
      <c r="J178" s="256">
        <v>255</v>
      </c>
      <c r="K178" s="297"/>
    </row>
    <row r="179" spans="2:11" ht="15" customHeight="1">
      <c r="B179" s="276"/>
      <c r="C179" s="256" t="s">
        <v>158</v>
      </c>
      <c r="D179" s="256"/>
      <c r="E179" s="256"/>
      <c r="F179" s="275" t="s">
        <v>1594</v>
      </c>
      <c r="G179" s="256"/>
      <c r="H179" s="256" t="s">
        <v>1559</v>
      </c>
      <c r="I179" s="256" t="s">
        <v>1596</v>
      </c>
      <c r="J179" s="256">
        <v>10</v>
      </c>
      <c r="K179" s="297"/>
    </row>
    <row r="180" spans="2:11" ht="15" customHeight="1">
      <c r="B180" s="276"/>
      <c r="C180" s="256" t="s">
        <v>159</v>
      </c>
      <c r="D180" s="256"/>
      <c r="E180" s="256"/>
      <c r="F180" s="275" t="s">
        <v>1594</v>
      </c>
      <c r="G180" s="256"/>
      <c r="H180" s="256" t="s">
        <v>1667</v>
      </c>
      <c r="I180" s="256" t="s">
        <v>1628</v>
      </c>
      <c r="J180" s="256"/>
      <c r="K180" s="297"/>
    </row>
    <row r="181" spans="2:11" ht="15" customHeight="1">
      <c r="B181" s="276"/>
      <c r="C181" s="256" t="s">
        <v>1668</v>
      </c>
      <c r="D181" s="256"/>
      <c r="E181" s="256"/>
      <c r="F181" s="275" t="s">
        <v>1594</v>
      </c>
      <c r="G181" s="256"/>
      <c r="H181" s="256" t="s">
        <v>1669</v>
      </c>
      <c r="I181" s="256" t="s">
        <v>1628</v>
      </c>
      <c r="J181" s="256"/>
      <c r="K181" s="297"/>
    </row>
    <row r="182" spans="2:11" ht="15" customHeight="1">
      <c r="B182" s="276"/>
      <c r="C182" s="256" t="s">
        <v>1657</v>
      </c>
      <c r="D182" s="256"/>
      <c r="E182" s="256"/>
      <c r="F182" s="275" t="s">
        <v>1594</v>
      </c>
      <c r="G182" s="256"/>
      <c r="H182" s="256" t="s">
        <v>1670</v>
      </c>
      <c r="I182" s="256" t="s">
        <v>1628</v>
      </c>
      <c r="J182" s="256"/>
      <c r="K182" s="297"/>
    </row>
    <row r="183" spans="2:11" ht="15" customHeight="1">
      <c r="B183" s="276"/>
      <c r="C183" s="256" t="s">
        <v>161</v>
      </c>
      <c r="D183" s="256"/>
      <c r="E183" s="256"/>
      <c r="F183" s="275" t="s">
        <v>1600</v>
      </c>
      <c r="G183" s="256"/>
      <c r="H183" s="256" t="s">
        <v>1671</v>
      </c>
      <c r="I183" s="256" t="s">
        <v>1596</v>
      </c>
      <c r="J183" s="256">
        <v>50</v>
      </c>
      <c r="K183" s="297"/>
    </row>
    <row r="184" spans="2:11" ht="15" customHeight="1">
      <c r="B184" s="276"/>
      <c r="C184" s="256" t="s">
        <v>1672</v>
      </c>
      <c r="D184" s="256"/>
      <c r="E184" s="256"/>
      <c r="F184" s="275" t="s">
        <v>1600</v>
      </c>
      <c r="G184" s="256"/>
      <c r="H184" s="256" t="s">
        <v>1673</v>
      </c>
      <c r="I184" s="256" t="s">
        <v>1674</v>
      </c>
      <c r="J184" s="256"/>
      <c r="K184" s="297"/>
    </row>
    <row r="185" spans="2:11" ht="15" customHeight="1">
      <c r="B185" s="276"/>
      <c r="C185" s="256" t="s">
        <v>1675</v>
      </c>
      <c r="D185" s="256"/>
      <c r="E185" s="256"/>
      <c r="F185" s="275" t="s">
        <v>1600</v>
      </c>
      <c r="G185" s="256"/>
      <c r="H185" s="256" t="s">
        <v>1676</v>
      </c>
      <c r="I185" s="256" t="s">
        <v>1674</v>
      </c>
      <c r="J185" s="256"/>
      <c r="K185" s="297"/>
    </row>
    <row r="186" spans="2:11" ht="15" customHeight="1">
      <c r="B186" s="276"/>
      <c r="C186" s="256" t="s">
        <v>1677</v>
      </c>
      <c r="D186" s="256"/>
      <c r="E186" s="256"/>
      <c r="F186" s="275" t="s">
        <v>1600</v>
      </c>
      <c r="G186" s="256"/>
      <c r="H186" s="256" t="s">
        <v>1678</v>
      </c>
      <c r="I186" s="256" t="s">
        <v>1674</v>
      </c>
      <c r="J186" s="256"/>
      <c r="K186" s="297"/>
    </row>
    <row r="187" spans="2:11" ht="15" customHeight="1">
      <c r="B187" s="276"/>
      <c r="C187" s="309" t="s">
        <v>1679</v>
      </c>
      <c r="D187" s="256"/>
      <c r="E187" s="256"/>
      <c r="F187" s="275" t="s">
        <v>1600</v>
      </c>
      <c r="G187" s="256"/>
      <c r="H187" s="256" t="s">
        <v>1680</v>
      </c>
      <c r="I187" s="256" t="s">
        <v>1681</v>
      </c>
      <c r="J187" s="310" t="s">
        <v>1682</v>
      </c>
      <c r="K187" s="297"/>
    </row>
    <row r="188" spans="2:11" ht="15" customHeight="1">
      <c r="B188" s="276"/>
      <c r="C188" s="261" t="s">
        <v>45</v>
      </c>
      <c r="D188" s="256"/>
      <c r="E188" s="256"/>
      <c r="F188" s="275" t="s">
        <v>1594</v>
      </c>
      <c r="G188" s="256"/>
      <c r="H188" s="252" t="s">
        <v>1683</v>
      </c>
      <c r="I188" s="256" t="s">
        <v>1684</v>
      </c>
      <c r="J188" s="256"/>
      <c r="K188" s="297"/>
    </row>
    <row r="189" spans="2:11" ht="15" customHeight="1">
      <c r="B189" s="276"/>
      <c r="C189" s="261" t="s">
        <v>1685</v>
      </c>
      <c r="D189" s="256"/>
      <c r="E189" s="256"/>
      <c r="F189" s="275" t="s">
        <v>1594</v>
      </c>
      <c r="G189" s="256"/>
      <c r="H189" s="256" t="s">
        <v>1686</v>
      </c>
      <c r="I189" s="256" t="s">
        <v>1628</v>
      </c>
      <c r="J189" s="256"/>
      <c r="K189" s="297"/>
    </row>
    <row r="190" spans="2:11" ht="15" customHeight="1">
      <c r="B190" s="276"/>
      <c r="C190" s="261" t="s">
        <v>1687</v>
      </c>
      <c r="D190" s="256"/>
      <c r="E190" s="256"/>
      <c r="F190" s="275" t="s">
        <v>1594</v>
      </c>
      <c r="G190" s="256"/>
      <c r="H190" s="256" t="s">
        <v>1688</v>
      </c>
      <c r="I190" s="256" t="s">
        <v>1628</v>
      </c>
      <c r="J190" s="256"/>
      <c r="K190" s="297"/>
    </row>
    <row r="191" spans="2:11" ht="15" customHeight="1">
      <c r="B191" s="276"/>
      <c r="C191" s="261" t="s">
        <v>1689</v>
      </c>
      <c r="D191" s="256"/>
      <c r="E191" s="256"/>
      <c r="F191" s="275" t="s">
        <v>1600</v>
      </c>
      <c r="G191" s="256"/>
      <c r="H191" s="256" t="s">
        <v>1690</v>
      </c>
      <c r="I191" s="256" t="s">
        <v>1628</v>
      </c>
      <c r="J191" s="256"/>
      <c r="K191" s="297"/>
    </row>
    <row r="192" spans="2:11" ht="15" customHeight="1">
      <c r="B192" s="303"/>
      <c r="C192" s="311"/>
      <c r="D192" s="285"/>
      <c r="E192" s="285"/>
      <c r="F192" s="285"/>
      <c r="G192" s="285"/>
      <c r="H192" s="285"/>
      <c r="I192" s="285"/>
      <c r="J192" s="285"/>
      <c r="K192" s="304"/>
    </row>
    <row r="193" spans="2:11" ht="18.75" customHeight="1">
      <c r="B193" s="252"/>
      <c r="C193" s="256"/>
      <c r="D193" s="256"/>
      <c r="E193" s="256"/>
      <c r="F193" s="275"/>
      <c r="G193" s="256"/>
      <c r="H193" s="256"/>
      <c r="I193" s="256"/>
      <c r="J193" s="256"/>
      <c r="K193" s="252"/>
    </row>
    <row r="194" spans="2:11" ht="18.75" customHeight="1">
      <c r="B194" s="252"/>
      <c r="C194" s="256"/>
      <c r="D194" s="256"/>
      <c r="E194" s="256"/>
      <c r="F194" s="275"/>
      <c r="G194" s="256"/>
      <c r="H194" s="256"/>
      <c r="I194" s="256"/>
      <c r="J194" s="256"/>
      <c r="K194" s="252"/>
    </row>
    <row r="195" spans="2:11" ht="18.75" customHeight="1"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</row>
    <row r="196" spans="2:11">
      <c r="B196" s="244"/>
      <c r="C196" s="245"/>
      <c r="D196" s="245"/>
      <c r="E196" s="245"/>
      <c r="F196" s="245"/>
      <c r="G196" s="245"/>
      <c r="H196" s="245"/>
      <c r="I196" s="245"/>
      <c r="J196" s="245"/>
      <c r="K196" s="246"/>
    </row>
    <row r="197" spans="2:11" ht="21">
      <c r="B197" s="247"/>
      <c r="C197" s="370" t="s">
        <v>1691</v>
      </c>
      <c r="D197" s="370"/>
      <c r="E197" s="370"/>
      <c r="F197" s="370"/>
      <c r="G197" s="370"/>
      <c r="H197" s="370"/>
      <c r="I197" s="370"/>
      <c r="J197" s="370"/>
      <c r="K197" s="248"/>
    </row>
    <row r="198" spans="2:11" ht="25.5" customHeight="1">
      <c r="B198" s="247"/>
      <c r="C198" s="312" t="s">
        <v>1692</v>
      </c>
      <c r="D198" s="312"/>
      <c r="E198" s="312"/>
      <c r="F198" s="312" t="s">
        <v>1693</v>
      </c>
      <c r="G198" s="313"/>
      <c r="H198" s="369" t="s">
        <v>1694</v>
      </c>
      <c r="I198" s="369"/>
      <c r="J198" s="369"/>
      <c r="K198" s="248"/>
    </row>
    <row r="199" spans="2:11" ht="5.25" customHeight="1">
      <c r="B199" s="276"/>
      <c r="C199" s="273"/>
      <c r="D199" s="273"/>
      <c r="E199" s="273"/>
      <c r="F199" s="273"/>
      <c r="G199" s="256"/>
      <c r="H199" s="273"/>
      <c r="I199" s="273"/>
      <c r="J199" s="273"/>
      <c r="K199" s="297"/>
    </row>
    <row r="200" spans="2:11" ht="15" customHeight="1">
      <c r="B200" s="276"/>
      <c r="C200" s="256" t="s">
        <v>1684</v>
      </c>
      <c r="D200" s="256"/>
      <c r="E200" s="256"/>
      <c r="F200" s="275" t="s">
        <v>46</v>
      </c>
      <c r="G200" s="256"/>
      <c r="H200" s="367" t="s">
        <v>1695</v>
      </c>
      <c r="I200" s="367"/>
      <c r="J200" s="367"/>
      <c r="K200" s="297"/>
    </row>
    <row r="201" spans="2:11" ht="15" customHeight="1">
      <c r="B201" s="276"/>
      <c r="C201" s="282"/>
      <c r="D201" s="256"/>
      <c r="E201" s="256"/>
      <c r="F201" s="275" t="s">
        <v>47</v>
      </c>
      <c r="G201" s="256"/>
      <c r="H201" s="367" t="s">
        <v>1696</v>
      </c>
      <c r="I201" s="367"/>
      <c r="J201" s="367"/>
      <c r="K201" s="297"/>
    </row>
    <row r="202" spans="2:11" ht="15" customHeight="1">
      <c r="B202" s="276"/>
      <c r="C202" s="282"/>
      <c r="D202" s="256"/>
      <c r="E202" s="256"/>
      <c r="F202" s="275" t="s">
        <v>50</v>
      </c>
      <c r="G202" s="256"/>
      <c r="H202" s="367" t="s">
        <v>1697</v>
      </c>
      <c r="I202" s="367"/>
      <c r="J202" s="367"/>
      <c r="K202" s="297"/>
    </row>
    <row r="203" spans="2:11" ht="15" customHeight="1">
      <c r="B203" s="276"/>
      <c r="C203" s="256"/>
      <c r="D203" s="256"/>
      <c r="E203" s="256"/>
      <c r="F203" s="275" t="s">
        <v>48</v>
      </c>
      <c r="G203" s="256"/>
      <c r="H203" s="367" t="s">
        <v>1698</v>
      </c>
      <c r="I203" s="367"/>
      <c r="J203" s="367"/>
      <c r="K203" s="297"/>
    </row>
    <row r="204" spans="2:11" ht="15" customHeight="1">
      <c r="B204" s="276"/>
      <c r="C204" s="256"/>
      <c r="D204" s="256"/>
      <c r="E204" s="256"/>
      <c r="F204" s="275" t="s">
        <v>49</v>
      </c>
      <c r="G204" s="256"/>
      <c r="H204" s="367" t="s">
        <v>1699</v>
      </c>
      <c r="I204" s="367"/>
      <c r="J204" s="367"/>
      <c r="K204" s="297"/>
    </row>
    <row r="205" spans="2:11" ht="15" customHeight="1">
      <c r="B205" s="276"/>
      <c r="C205" s="256"/>
      <c r="D205" s="256"/>
      <c r="E205" s="256"/>
      <c r="F205" s="275"/>
      <c r="G205" s="256"/>
      <c r="H205" s="256"/>
      <c r="I205" s="256"/>
      <c r="J205" s="256"/>
      <c r="K205" s="297"/>
    </row>
    <row r="206" spans="2:11" ht="15" customHeight="1">
      <c r="B206" s="276"/>
      <c r="C206" s="256" t="s">
        <v>1640</v>
      </c>
      <c r="D206" s="256"/>
      <c r="E206" s="256"/>
      <c r="F206" s="275" t="s">
        <v>82</v>
      </c>
      <c r="G206" s="256"/>
      <c r="H206" s="367" t="s">
        <v>1700</v>
      </c>
      <c r="I206" s="367"/>
      <c r="J206" s="367"/>
      <c r="K206" s="297"/>
    </row>
    <row r="207" spans="2:11" ht="15" customHeight="1">
      <c r="B207" s="276"/>
      <c r="C207" s="282"/>
      <c r="D207" s="256"/>
      <c r="E207" s="256"/>
      <c r="F207" s="275" t="s">
        <v>1538</v>
      </c>
      <c r="G207" s="256"/>
      <c r="H207" s="367" t="s">
        <v>1539</v>
      </c>
      <c r="I207" s="367"/>
      <c r="J207" s="367"/>
      <c r="K207" s="297"/>
    </row>
    <row r="208" spans="2:11" ht="15" customHeight="1">
      <c r="B208" s="276"/>
      <c r="C208" s="256"/>
      <c r="D208" s="256"/>
      <c r="E208" s="256"/>
      <c r="F208" s="275" t="s">
        <v>1536</v>
      </c>
      <c r="G208" s="256"/>
      <c r="H208" s="367" t="s">
        <v>1701</v>
      </c>
      <c r="I208" s="367"/>
      <c r="J208" s="367"/>
      <c r="K208" s="297"/>
    </row>
    <row r="209" spans="2:11" ht="15" customHeight="1">
      <c r="B209" s="314"/>
      <c r="C209" s="282"/>
      <c r="D209" s="282"/>
      <c r="E209" s="282"/>
      <c r="F209" s="275" t="s">
        <v>133</v>
      </c>
      <c r="G209" s="261"/>
      <c r="H209" s="368" t="s">
        <v>1540</v>
      </c>
      <c r="I209" s="368"/>
      <c r="J209" s="368"/>
      <c r="K209" s="315"/>
    </row>
    <row r="210" spans="2:11" ht="15" customHeight="1">
      <c r="B210" s="314"/>
      <c r="C210" s="282"/>
      <c r="D210" s="282"/>
      <c r="E210" s="282"/>
      <c r="F210" s="275" t="s">
        <v>1541</v>
      </c>
      <c r="G210" s="261"/>
      <c r="H210" s="368" t="s">
        <v>1702</v>
      </c>
      <c r="I210" s="368"/>
      <c r="J210" s="368"/>
      <c r="K210" s="315"/>
    </row>
    <row r="211" spans="2:11" ht="15" customHeight="1">
      <c r="B211" s="314"/>
      <c r="C211" s="282"/>
      <c r="D211" s="282"/>
      <c r="E211" s="282"/>
      <c r="F211" s="316"/>
      <c r="G211" s="261"/>
      <c r="H211" s="317"/>
      <c r="I211" s="317"/>
      <c r="J211" s="317"/>
      <c r="K211" s="315"/>
    </row>
    <row r="212" spans="2:11" ht="15" customHeight="1">
      <c r="B212" s="314"/>
      <c r="C212" s="256" t="s">
        <v>1664</v>
      </c>
      <c r="D212" s="282"/>
      <c r="E212" s="282"/>
      <c r="F212" s="275">
        <v>1</v>
      </c>
      <c r="G212" s="261"/>
      <c r="H212" s="368" t="s">
        <v>1703</v>
      </c>
      <c r="I212" s="368"/>
      <c r="J212" s="368"/>
      <c r="K212" s="315"/>
    </row>
    <row r="213" spans="2:11" ht="15" customHeight="1">
      <c r="B213" s="314"/>
      <c r="C213" s="282"/>
      <c r="D213" s="282"/>
      <c r="E213" s="282"/>
      <c r="F213" s="275">
        <v>2</v>
      </c>
      <c r="G213" s="261"/>
      <c r="H213" s="368" t="s">
        <v>1704</v>
      </c>
      <c r="I213" s="368"/>
      <c r="J213" s="368"/>
      <c r="K213" s="315"/>
    </row>
    <row r="214" spans="2:11" ht="15" customHeight="1">
      <c r="B214" s="314"/>
      <c r="C214" s="282"/>
      <c r="D214" s="282"/>
      <c r="E214" s="282"/>
      <c r="F214" s="275">
        <v>3</v>
      </c>
      <c r="G214" s="261"/>
      <c r="H214" s="368" t="s">
        <v>1705</v>
      </c>
      <c r="I214" s="368"/>
      <c r="J214" s="368"/>
      <c r="K214" s="315"/>
    </row>
    <row r="215" spans="2:11" ht="15" customHeight="1">
      <c r="B215" s="314"/>
      <c r="C215" s="282"/>
      <c r="D215" s="282"/>
      <c r="E215" s="282"/>
      <c r="F215" s="275">
        <v>4</v>
      </c>
      <c r="G215" s="261"/>
      <c r="H215" s="368" t="s">
        <v>1706</v>
      </c>
      <c r="I215" s="368"/>
      <c r="J215" s="368"/>
      <c r="K215" s="315"/>
    </row>
    <row r="216" spans="2:11" ht="12.75" customHeight="1">
      <c r="B216" s="318"/>
      <c r="C216" s="319"/>
      <c r="D216" s="319"/>
      <c r="E216" s="319"/>
      <c r="F216" s="319"/>
      <c r="G216" s="319"/>
      <c r="H216" s="319"/>
      <c r="I216" s="319"/>
      <c r="J216" s="319"/>
      <c r="K216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87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443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ROUND(J86,2)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ROUND(SUM(BE86:BE181), 2)</f>
        <v>0</v>
      </c>
      <c r="G30" s="42"/>
      <c r="H30" s="42"/>
      <c r="I30" s="119">
        <v>0.21</v>
      </c>
      <c r="J30" s="118">
        <f>ROUND(ROUND((SUM(BE86:BE181)),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ROUND(SUM(BF86:BF181), 2)</f>
        <v>0</v>
      </c>
      <c r="G31" s="42"/>
      <c r="H31" s="42"/>
      <c r="I31" s="119">
        <v>0.15</v>
      </c>
      <c r="J31" s="118">
        <f>ROUND(ROUND((SUM(BF86:BF181)),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ROUND(SUM(BG86:BG181),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ROUND(SUM(BH86:BH181),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ROUND(SUM(BI86:BI181),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02 - SO 106 Lávka pro pěší č.2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J86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J87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J88</f>
        <v>0</v>
      </c>
      <c r="K58" s="148"/>
    </row>
    <row r="59" spans="2:47" s="8" customFormat="1" ht="19.899999999999999" customHeight="1">
      <c r="B59" s="142"/>
      <c r="C59" s="143"/>
      <c r="D59" s="144" t="s">
        <v>444</v>
      </c>
      <c r="E59" s="145"/>
      <c r="F59" s="145"/>
      <c r="G59" s="145"/>
      <c r="H59" s="145"/>
      <c r="I59" s="146"/>
      <c r="J59" s="147">
        <f>J112</f>
        <v>0</v>
      </c>
      <c r="K59" s="148"/>
    </row>
    <row r="60" spans="2:47" s="8" customFormat="1" ht="19.899999999999999" customHeight="1">
      <c r="B60" s="142"/>
      <c r="C60" s="143"/>
      <c r="D60" s="144" t="s">
        <v>150</v>
      </c>
      <c r="E60" s="145"/>
      <c r="F60" s="145"/>
      <c r="G60" s="145"/>
      <c r="H60" s="145"/>
      <c r="I60" s="146"/>
      <c r="J60" s="147">
        <f>J127</f>
        <v>0</v>
      </c>
      <c r="K60" s="148"/>
    </row>
    <row r="61" spans="2:47" s="8" customFormat="1" ht="19.899999999999999" customHeight="1">
      <c r="B61" s="142"/>
      <c r="C61" s="143"/>
      <c r="D61" s="144" t="s">
        <v>151</v>
      </c>
      <c r="E61" s="145"/>
      <c r="F61" s="145"/>
      <c r="G61" s="145"/>
      <c r="H61" s="145"/>
      <c r="I61" s="146"/>
      <c r="J61" s="147">
        <f>J132</f>
        <v>0</v>
      </c>
      <c r="K61" s="148"/>
    </row>
    <row r="62" spans="2:47" s="8" customFormat="1" ht="19.899999999999999" customHeight="1">
      <c r="B62" s="142"/>
      <c r="C62" s="143"/>
      <c r="D62" s="144" t="s">
        <v>445</v>
      </c>
      <c r="E62" s="145"/>
      <c r="F62" s="145"/>
      <c r="G62" s="145"/>
      <c r="H62" s="145"/>
      <c r="I62" s="146"/>
      <c r="J62" s="147">
        <f>J148</f>
        <v>0</v>
      </c>
      <c r="K62" s="148"/>
    </row>
    <row r="63" spans="2:47" s="8" customFormat="1" ht="19.899999999999999" customHeight="1">
      <c r="B63" s="142"/>
      <c r="C63" s="143"/>
      <c r="D63" s="144" t="s">
        <v>154</v>
      </c>
      <c r="E63" s="145"/>
      <c r="F63" s="145"/>
      <c r="G63" s="145"/>
      <c r="H63" s="145"/>
      <c r="I63" s="146"/>
      <c r="J63" s="147">
        <f>J153</f>
        <v>0</v>
      </c>
      <c r="K63" s="148"/>
    </row>
    <row r="64" spans="2:47" s="7" customFormat="1" ht="24.95" customHeight="1">
      <c r="B64" s="135"/>
      <c r="C64" s="136"/>
      <c r="D64" s="137" t="s">
        <v>446</v>
      </c>
      <c r="E64" s="138"/>
      <c r="F64" s="138"/>
      <c r="G64" s="138"/>
      <c r="H64" s="138"/>
      <c r="I64" s="139"/>
      <c r="J64" s="140">
        <f>J156</f>
        <v>0</v>
      </c>
      <c r="K64" s="141"/>
    </row>
    <row r="65" spans="2:12" s="8" customFormat="1" ht="19.899999999999999" customHeight="1">
      <c r="B65" s="142"/>
      <c r="C65" s="143"/>
      <c r="D65" s="144" t="s">
        <v>447</v>
      </c>
      <c r="E65" s="145"/>
      <c r="F65" s="145"/>
      <c r="G65" s="145"/>
      <c r="H65" s="145"/>
      <c r="I65" s="146"/>
      <c r="J65" s="147">
        <f>J157</f>
        <v>0</v>
      </c>
      <c r="K65" s="148"/>
    </row>
    <row r="66" spans="2:12" s="8" customFormat="1" ht="19.899999999999999" customHeight="1">
      <c r="B66" s="142"/>
      <c r="C66" s="143"/>
      <c r="D66" s="144" t="s">
        <v>448</v>
      </c>
      <c r="E66" s="145"/>
      <c r="F66" s="145"/>
      <c r="G66" s="145"/>
      <c r="H66" s="145"/>
      <c r="I66" s="146"/>
      <c r="J66" s="147">
        <f>J167</f>
        <v>0</v>
      </c>
      <c r="K66" s="148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06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27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28"/>
      <c r="J72" s="60"/>
      <c r="K72" s="60"/>
      <c r="L72" s="41"/>
    </row>
    <row r="73" spans="2:12" s="1" customFormat="1" ht="36.950000000000003" customHeight="1">
      <c r="B73" s="41"/>
      <c r="C73" s="61" t="s">
        <v>155</v>
      </c>
      <c r="L73" s="41"/>
    </row>
    <row r="74" spans="2:12" s="1" customFormat="1" ht="6.95" customHeight="1">
      <c r="B74" s="41"/>
      <c r="L74" s="41"/>
    </row>
    <row r="75" spans="2:12" s="1" customFormat="1" ht="14.45" customHeight="1">
      <c r="B75" s="41"/>
      <c r="C75" s="63" t="s">
        <v>19</v>
      </c>
      <c r="L75" s="41"/>
    </row>
    <row r="76" spans="2:12" s="1" customFormat="1" ht="16.5" customHeight="1">
      <c r="B76" s="41"/>
      <c r="E76" s="363" t="str">
        <f>E7</f>
        <v>Revitalizace Mlýnského náhonu Proskovice</v>
      </c>
      <c r="F76" s="364"/>
      <c r="G76" s="364"/>
      <c r="H76" s="364"/>
      <c r="L76" s="41"/>
    </row>
    <row r="77" spans="2:12" s="1" customFormat="1" ht="14.45" customHeight="1">
      <c r="B77" s="41"/>
      <c r="C77" s="63" t="s">
        <v>141</v>
      </c>
      <c r="L77" s="41"/>
    </row>
    <row r="78" spans="2:12" s="1" customFormat="1" ht="17.25" customHeight="1">
      <c r="B78" s="41"/>
      <c r="E78" s="339" t="str">
        <f>E9</f>
        <v>02 - SO 106 Lávka pro pěší č.2</v>
      </c>
      <c r="F78" s="365"/>
      <c r="G78" s="365"/>
      <c r="H78" s="365"/>
      <c r="L78" s="41"/>
    </row>
    <row r="79" spans="2:12" s="1" customFormat="1" ht="6.95" customHeight="1">
      <c r="B79" s="41"/>
      <c r="L79" s="41"/>
    </row>
    <row r="80" spans="2:12" s="1" customFormat="1" ht="18" customHeight="1">
      <c r="B80" s="41"/>
      <c r="C80" s="63" t="s">
        <v>25</v>
      </c>
      <c r="F80" s="149" t="str">
        <f>F12</f>
        <v xml:space="preserve"> </v>
      </c>
      <c r="I80" s="150" t="s">
        <v>27</v>
      </c>
      <c r="J80" s="67" t="str">
        <f>IF(J12="","",J12)</f>
        <v>12. 11. 2015</v>
      </c>
      <c r="L80" s="41"/>
    </row>
    <row r="81" spans="2:65" s="1" customFormat="1" ht="6.95" customHeight="1">
      <c r="B81" s="41"/>
      <c r="L81" s="41"/>
    </row>
    <row r="82" spans="2:65" s="1" customFormat="1">
      <c r="B82" s="41"/>
      <c r="C82" s="63" t="s">
        <v>31</v>
      </c>
      <c r="F82" s="149" t="str">
        <f>E15</f>
        <v>Statutární mšsto Ostrava, MO Proskovice</v>
      </c>
      <c r="I82" s="150" t="s">
        <v>37</v>
      </c>
      <c r="J82" s="149" t="str">
        <f>E21</f>
        <v>Sweco Hydroprojekt a.s., OZ Ostrava</v>
      </c>
      <c r="L82" s="41"/>
    </row>
    <row r="83" spans="2:65" s="1" customFormat="1" ht="14.45" customHeight="1">
      <c r="B83" s="41"/>
      <c r="C83" s="63" t="s">
        <v>35</v>
      </c>
      <c r="F83" s="149" t="str">
        <f>IF(E18="","",E18)</f>
        <v/>
      </c>
      <c r="L83" s="41"/>
    </row>
    <row r="84" spans="2:65" s="1" customFormat="1" ht="10.35" customHeight="1">
      <c r="B84" s="41"/>
      <c r="L84" s="41"/>
    </row>
    <row r="85" spans="2:65" s="9" customFormat="1" ht="29.25" customHeight="1">
      <c r="B85" s="151"/>
      <c r="C85" s="152" t="s">
        <v>156</v>
      </c>
      <c r="D85" s="153" t="s">
        <v>60</v>
      </c>
      <c r="E85" s="153" t="s">
        <v>56</v>
      </c>
      <c r="F85" s="153" t="s">
        <v>157</v>
      </c>
      <c r="G85" s="153" t="s">
        <v>158</v>
      </c>
      <c r="H85" s="153" t="s">
        <v>159</v>
      </c>
      <c r="I85" s="154" t="s">
        <v>160</v>
      </c>
      <c r="J85" s="153" t="s">
        <v>145</v>
      </c>
      <c r="K85" s="155" t="s">
        <v>161</v>
      </c>
      <c r="L85" s="151"/>
      <c r="M85" s="73" t="s">
        <v>162</v>
      </c>
      <c r="N85" s="74" t="s">
        <v>45</v>
      </c>
      <c r="O85" s="74" t="s">
        <v>163</v>
      </c>
      <c r="P85" s="74" t="s">
        <v>164</v>
      </c>
      <c r="Q85" s="74" t="s">
        <v>165</v>
      </c>
      <c r="R85" s="74" t="s">
        <v>166</v>
      </c>
      <c r="S85" s="74" t="s">
        <v>167</v>
      </c>
      <c r="T85" s="75" t="s">
        <v>168</v>
      </c>
    </row>
    <row r="86" spans="2:65" s="1" customFormat="1" ht="29.25" customHeight="1">
      <c r="B86" s="41"/>
      <c r="C86" s="77" t="s">
        <v>146</v>
      </c>
      <c r="J86" s="156">
        <f>BK86</f>
        <v>0</v>
      </c>
      <c r="L86" s="41"/>
      <c r="M86" s="76"/>
      <c r="N86" s="68"/>
      <c r="O86" s="68"/>
      <c r="P86" s="157">
        <f>P87+P156</f>
        <v>0</v>
      </c>
      <c r="Q86" s="68"/>
      <c r="R86" s="157">
        <f>R87+R156</f>
        <v>5.57663332</v>
      </c>
      <c r="S86" s="68"/>
      <c r="T86" s="158">
        <f>T87+T156</f>
        <v>0</v>
      </c>
      <c r="AT86" s="24" t="s">
        <v>74</v>
      </c>
      <c r="AU86" s="24" t="s">
        <v>147</v>
      </c>
      <c r="BK86" s="159">
        <f>BK87+BK156</f>
        <v>0</v>
      </c>
    </row>
    <row r="87" spans="2:65" s="10" customFormat="1" ht="37.35" customHeight="1">
      <c r="B87" s="160"/>
      <c r="D87" s="161" t="s">
        <v>74</v>
      </c>
      <c r="E87" s="162" t="s">
        <v>169</v>
      </c>
      <c r="F87" s="162" t="s">
        <v>170</v>
      </c>
      <c r="I87" s="163"/>
      <c r="J87" s="164">
        <f>BK87</f>
        <v>0</v>
      </c>
      <c r="L87" s="160"/>
      <c r="M87" s="165"/>
      <c r="N87" s="166"/>
      <c r="O87" s="166"/>
      <c r="P87" s="167">
        <f>P88+P112+P127+P132+P148+P153</f>
        <v>0</v>
      </c>
      <c r="Q87" s="166"/>
      <c r="R87" s="167">
        <f>R88+R112+R127+R132+R148+R153</f>
        <v>5.5660931600000003</v>
      </c>
      <c r="S87" s="166"/>
      <c r="T87" s="168">
        <f>T88+T112+T127+T132+T148+T153</f>
        <v>0</v>
      </c>
      <c r="AR87" s="161" t="s">
        <v>24</v>
      </c>
      <c r="AT87" s="169" t="s">
        <v>74</v>
      </c>
      <c r="AU87" s="169" t="s">
        <v>75</v>
      </c>
      <c r="AY87" s="161" t="s">
        <v>171</v>
      </c>
      <c r="BK87" s="170">
        <f>BK88+BK112+BK127+BK132+BK148+BK153</f>
        <v>0</v>
      </c>
    </row>
    <row r="88" spans="2:65" s="10" customFormat="1" ht="19.899999999999999" customHeight="1">
      <c r="B88" s="160"/>
      <c r="D88" s="161" t="s">
        <v>74</v>
      </c>
      <c r="E88" s="171" t="s">
        <v>24</v>
      </c>
      <c r="F88" s="171" t="s">
        <v>172</v>
      </c>
      <c r="I88" s="163"/>
      <c r="J88" s="172">
        <f>BK88</f>
        <v>0</v>
      </c>
      <c r="L88" s="160"/>
      <c r="M88" s="165"/>
      <c r="N88" s="166"/>
      <c r="O88" s="166"/>
      <c r="P88" s="167">
        <f>SUM(P89:P111)</f>
        <v>0</v>
      </c>
      <c r="Q88" s="166"/>
      <c r="R88" s="167">
        <f>SUM(R89:R111)</f>
        <v>0</v>
      </c>
      <c r="S88" s="166"/>
      <c r="T88" s="168">
        <f>SUM(T89:T111)</f>
        <v>0</v>
      </c>
      <c r="AR88" s="161" t="s">
        <v>24</v>
      </c>
      <c r="AT88" s="169" t="s">
        <v>74</v>
      </c>
      <c r="AU88" s="169" t="s">
        <v>24</v>
      </c>
      <c r="AY88" s="161" t="s">
        <v>171</v>
      </c>
      <c r="BK88" s="170">
        <f>SUM(BK89:BK111)</f>
        <v>0</v>
      </c>
    </row>
    <row r="89" spans="2:65" s="1" customFormat="1" ht="16.5" customHeight="1">
      <c r="B89" s="173"/>
      <c r="C89" s="174" t="s">
        <v>24</v>
      </c>
      <c r="D89" s="174" t="s">
        <v>173</v>
      </c>
      <c r="E89" s="175" t="s">
        <v>449</v>
      </c>
      <c r="F89" s="176" t="s">
        <v>450</v>
      </c>
      <c r="G89" s="177" t="s">
        <v>451</v>
      </c>
      <c r="H89" s="178">
        <v>1</v>
      </c>
      <c r="I89" s="179"/>
      <c r="J89" s="180">
        <f>ROUND(I89*H89,2)</f>
        <v>0</v>
      </c>
      <c r="K89" s="176" t="s">
        <v>5</v>
      </c>
      <c r="L89" s="41"/>
      <c r="M89" s="181" t="s">
        <v>5</v>
      </c>
      <c r="N89" s="182" t="s">
        <v>46</v>
      </c>
      <c r="O89" s="42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24" t="s">
        <v>177</v>
      </c>
      <c r="AT89" s="24" t="s">
        <v>173</v>
      </c>
      <c r="AU89" s="24" t="s">
        <v>84</v>
      </c>
      <c r="AY89" s="24" t="s">
        <v>171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24" t="s">
        <v>24</v>
      </c>
      <c r="BK89" s="185">
        <f>ROUND(I89*H89,2)</f>
        <v>0</v>
      </c>
      <c r="BL89" s="24" t="s">
        <v>177</v>
      </c>
      <c r="BM89" s="24" t="s">
        <v>452</v>
      </c>
    </row>
    <row r="90" spans="2:65" s="1" customFormat="1" ht="13.5">
      <c r="B90" s="41"/>
      <c r="D90" s="186" t="s">
        <v>179</v>
      </c>
      <c r="F90" s="187" t="s">
        <v>450</v>
      </c>
      <c r="I90" s="188"/>
      <c r="L90" s="41"/>
      <c r="M90" s="189"/>
      <c r="N90" s="42"/>
      <c r="O90" s="42"/>
      <c r="P90" s="42"/>
      <c r="Q90" s="42"/>
      <c r="R90" s="42"/>
      <c r="S90" s="42"/>
      <c r="T90" s="70"/>
      <c r="AT90" s="24" t="s">
        <v>179</v>
      </c>
      <c r="AU90" s="24" t="s">
        <v>84</v>
      </c>
    </row>
    <row r="91" spans="2:65" s="1" customFormat="1" ht="27">
      <c r="B91" s="41"/>
      <c r="D91" s="186" t="s">
        <v>181</v>
      </c>
      <c r="F91" s="190" t="s">
        <v>453</v>
      </c>
      <c r="I91" s="188"/>
      <c r="L91" s="41"/>
      <c r="M91" s="189"/>
      <c r="N91" s="42"/>
      <c r="O91" s="42"/>
      <c r="P91" s="42"/>
      <c r="Q91" s="42"/>
      <c r="R91" s="42"/>
      <c r="S91" s="42"/>
      <c r="T91" s="70"/>
      <c r="AT91" s="24" t="s">
        <v>181</v>
      </c>
      <c r="AU91" s="24" t="s">
        <v>84</v>
      </c>
    </row>
    <row r="92" spans="2:65" s="1" customFormat="1" ht="16.5" customHeight="1">
      <c r="B92" s="173"/>
      <c r="C92" s="174" t="s">
        <v>84</v>
      </c>
      <c r="D92" s="174" t="s">
        <v>173</v>
      </c>
      <c r="E92" s="175" t="s">
        <v>454</v>
      </c>
      <c r="F92" s="176" t="s">
        <v>455</v>
      </c>
      <c r="G92" s="177" t="s">
        <v>194</v>
      </c>
      <c r="H92" s="178">
        <v>11</v>
      </c>
      <c r="I92" s="179"/>
      <c r="J92" s="180">
        <f>ROUND(I92*H92,2)</f>
        <v>0</v>
      </c>
      <c r="K92" s="176" t="s">
        <v>195</v>
      </c>
      <c r="L92" s="41"/>
      <c r="M92" s="181" t="s">
        <v>5</v>
      </c>
      <c r="N92" s="182" t="s">
        <v>46</v>
      </c>
      <c r="O92" s="42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4" t="s">
        <v>177</v>
      </c>
      <c r="AT92" s="24" t="s">
        <v>173</v>
      </c>
      <c r="AU92" s="24" t="s">
        <v>84</v>
      </c>
      <c r="AY92" s="24" t="s">
        <v>171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4" t="s">
        <v>24</v>
      </c>
      <c r="BK92" s="185">
        <f>ROUND(I92*H92,2)</f>
        <v>0</v>
      </c>
      <c r="BL92" s="24" t="s">
        <v>177</v>
      </c>
      <c r="BM92" s="24" t="s">
        <v>456</v>
      </c>
    </row>
    <row r="93" spans="2:65" s="1" customFormat="1" ht="27">
      <c r="B93" s="41"/>
      <c r="D93" s="186" t="s">
        <v>179</v>
      </c>
      <c r="F93" s="187" t="s">
        <v>457</v>
      </c>
      <c r="I93" s="188"/>
      <c r="L93" s="41"/>
      <c r="M93" s="189"/>
      <c r="N93" s="42"/>
      <c r="O93" s="42"/>
      <c r="P93" s="42"/>
      <c r="Q93" s="42"/>
      <c r="R93" s="42"/>
      <c r="S93" s="42"/>
      <c r="T93" s="70"/>
      <c r="AT93" s="24" t="s">
        <v>179</v>
      </c>
      <c r="AU93" s="24" t="s">
        <v>84</v>
      </c>
    </row>
    <row r="94" spans="2:65" s="1" customFormat="1" ht="27">
      <c r="B94" s="41"/>
      <c r="D94" s="186" t="s">
        <v>181</v>
      </c>
      <c r="F94" s="190" t="s">
        <v>453</v>
      </c>
      <c r="I94" s="188"/>
      <c r="L94" s="41"/>
      <c r="M94" s="189"/>
      <c r="N94" s="42"/>
      <c r="O94" s="42"/>
      <c r="P94" s="42"/>
      <c r="Q94" s="42"/>
      <c r="R94" s="42"/>
      <c r="S94" s="42"/>
      <c r="T94" s="70"/>
      <c r="AT94" s="24" t="s">
        <v>181</v>
      </c>
      <c r="AU94" s="24" t="s">
        <v>84</v>
      </c>
    </row>
    <row r="95" spans="2:65" s="12" customFormat="1" ht="13.5">
      <c r="B95" s="199"/>
      <c r="D95" s="186" t="s">
        <v>183</v>
      </c>
      <c r="E95" s="200" t="s">
        <v>5</v>
      </c>
      <c r="F95" s="201" t="s">
        <v>458</v>
      </c>
      <c r="H95" s="200" t="s">
        <v>5</v>
      </c>
      <c r="I95" s="202"/>
      <c r="L95" s="199"/>
      <c r="M95" s="203"/>
      <c r="N95" s="204"/>
      <c r="O95" s="204"/>
      <c r="P95" s="204"/>
      <c r="Q95" s="204"/>
      <c r="R95" s="204"/>
      <c r="S95" s="204"/>
      <c r="T95" s="205"/>
      <c r="AT95" s="200" t="s">
        <v>183</v>
      </c>
      <c r="AU95" s="200" t="s">
        <v>84</v>
      </c>
      <c r="AV95" s="12" t="s">
        <v>24</v>
      </c>
      <c r="AW95" s="12" t="s">
        <v>39</v>
      </c>
      <c r="AX95" s="12" t="s">
        <v>75</v>
      </c>
      <c r="AY95" s="200" t="s">
        <v>171</v>
      </c>
    </row>
    <row r="96" spans="2:65" s="11" customFormat="1" ht="13.5">
      <c r="B96" s="191"/>
      <c r="D96" s="186" t="s">
        <v>183</v>
      </c>
      <c r="E96" s="192" t="s">
        <v>5</v>
      </c>
      <c r="F96" s="193" t="s">
        <v>459</v>
      </c>
      <c r="H96" s="194">
        <v>11</v>
      </c>
      <c r="I96" s="195"/>
      <c r="L96" s="191"/>
      <c r="M96" s="196"/>
      <c r="N96" s="197"/>
      <c r="O96" s="197"/>
      <c r="P96" s="197"/>
      <c r="Q96" s="197"/>
      <c r="R96" s="197"/>
      <c r="S96" s="197"/>
      <c r="T96" s="198"/>
      <c r="AT96" s="192" t="s">
        <v>183</v>
      </c>
      <c r="AU96" s="192" t="s">
        <v>84</v>
      </c>
      <c r="AV96" s="11" t="s">
        <v>84</v>
      </c>
      <c r="AW96" s="11" t="s">
        <v>39</v>
      </c>
      <c r="AX96" s="11" t="s">
        <v>24</v>
      </c>
      <c r="AY96" s="192" t="s">
        <v>171</v>
      </c>
    </row>
    <row r="97" spans="2:65" s="1" customFormat="1" ht="16.5" customHeight="1">
      <c r="B97" s="173"/>
      <c r="C97" s="174" t="s">
        <v>191</v>
      </c>
      <c r="D97" s="174" t="s">
        <v>173</v>
      </c>
      <c r="E97" s="175" t="s">
        <v>460</v>
      </c>
      <c r="F97" s="176" t="s">
        <v>461</v>
      </c>
      <c r="G97" s="177" t="s">
        <v>194</v>
      </c>
      <c r="H97" s="178">
        <v>11</v>
      </c>
      <c r="I97" s="179"/>
      <c r="J97" s="180">
        <f>ROUND(I97*H97,2)</f>
        <v>0</v>
      </c>
      <c r="K97" s="176" t="s">
        <v>195</v>
      </c>
      <c r="L97" s="41"/>
      <c r="M97" s="181" t="s">
        <v>5</v>
      </c>
      <c r="N97" s="182" t="s">
        <v>46</v>
      </c>
      <c r="O97" s="42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24" t="s">
        <v>177</v>
      </c>
      <c r="AT97" s="24" t="s">
        <v>173</v>
      </c>
      <c r="AU97" s="24" t="s">
        <v>84</v>
      </c>
      <c r="AY97" s="24" t="s">
        <v>171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4" t="s">
        <v>24</v>
      </c>
      <c r="BK97" s="185">
        <f>ROUND(I97*H97,2)</f>
        <v>0</v>
      </c>
      <c r="BL97" s="24" t="s">
        <v>177</v>
      </c>
      <c r="BM97" s="24" t="s">
        <v>462</v>
      </c>
    </row>
    <row r="98" spans="2:65" s="1" customFormat="1" ht="27">
      <c r="B98" s="41"/>
      <c r="D98" s="186" t="s">
        <v>179</v>
      </c>
      <c r="F98" s="187" t="s">
        <v>463</v>
      </c>
      <c r="I98" s="188"/>
      <c r="L98" s="41"/>
      <c r="M98" s="189"/>
      <c r="N98" s="42"/>
      <c r="O98" s="42"/>
      <c r="P98" s="42"/>
      <c r="Q98" s="42"/>
      <c r="R98" s="42"/>
      <c r="S98" s="42"/>
      <c r="T98" s="70"/>
      <c r="AT98" s="24" t="s">
        <v>179</v>
      </c>
      <c r="AU98" s="24" t="s">
        <v>84</v>
      </c>
    </row>
    <row r="99" spans="2:65" s="1" customFormat="1" ht="16.5" customHeight="1">
      <c r="B99" s="173"/>
      <c r="C99" s="174" t="s">
        <v>177</v>
      </c>
      <c r="D99" s="174" t="s">
        <v>173</v>
      </c>
      <c r="E99" s="175" t="s">
        <v>464</v>
      </c>
      <c r="F99" s="176" t="s">
        <v>465</v>
      </c>
      <c r="G99" s="177" t="s">
        <v>194</v>
      </c>
      <c r="H99" s="178">
        <v>4</v>
      </c>
      <c r="I99" s="179"/>
      <c r="J99" s="180">
        <f>ROUND(I99*H99,2)</f>
        <v>0</v>
      </c>
      <c r="K99" s="176" t="s">
        <v>195</v>
      </c>
      <c r="L99" s="41"/>
      <c r="M99" s="181" t="s">
        <v>5</v>
      </c>
      <c r="N99" s="182" t="s">
        <v>46</v>
      </c>
      <c r="O99" s="42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4" t="s">
        <v>177</v>
      </c>
      <c r="AT99" s="24" t="s">
        <v>173</v>
      </c>
      <c r="AU99" s="24" t="s">
        <v>84</v>
      </c>
      <c r="AY99" s="24" t="s">
        <v>171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4" t="s">
        <v>24</v>
      </c>
      <c r="BK99" s="185">
        <f>ROUND(I99*H99,2)</f>
        <v>0</v>
      </c>
      <c r="BL99" s="24" t="s">
        <v>177</v>
      </c>
      <c r="BM99" s="24" t="s">
        <v>466</v>
      </c>
    </row>
    <row r="100" spans="2:65" s="1" customFormat="1" ht="40.5">
      <c r="B100" s="41"/>
      <c r="D100" s="186" t="s">
        <v>179</v>
      </c>
      <c r="F100" s="187" t="s">
        <v>467</v>
      </c>
      <c r="I100" s="188"/>
      <c r="L100" s="41"/>
      <c r="M100" s="189"/>
      <c r="N100" s="42"/>
      <c r="O100" s="42"/>
      <c r="P100" s="42"/>
      <c r="Q100" s="42"/>
      <c r="R100" s="42"/>
      <c r="S100" s="42"/>
      <c r="T100" s="70"/>
      <c r="AT100" s="24" t="s">
        <v>179</v>
      </c>
      <c r="AU100" s="24" t="s">
        <v>84</v>
      </c>
    </row>
    <row r="101" spans="2:65" s="11" customFormat="1" ht="13.5">
      <c r="B101" s="191"/>
      <c r="D101" s="186" t="s">
        <v>183</v>
      </c>
      <c r="E101" s="192" t="s">
        <v>5</v>
      </c>
      <c r="F101" s="193" t="s">
        <v>468</v>
      </c>
      <c r="H101" s="194">
        <v>4</v>
      </c>
      <c r="I101" s="195"/>
      <c r="L101" s="191"/>
      <c r="M101" s="196"/>
      <c r="N101" s="197"/>
      <c r="O101" s="197"/>
      <c r="P101" s="197"/>
      <c r="Q101" s="197"/>
      <c r="R101" s="197"/>
      <c r="S101" s="197"/>
      <c r="T101" s="198"/>
      <c r="AT101" s="192" t="s">
        <v>183</v>
      </c>
      <c r="AU101" s="192" t="s">
        <v>84</v>
      </c>
      <c r="AV101" s="11" t="s">
        <v>84</v>
      </c>
      <c r="AW101" s="11" t="s">
        <v>39</v>
      </c>
      <c r="AX101" s="11" t="s">
        <v>24</v>
      </c>
      <c r="AY101" s="192" t="s">
        <v>171</v>
      </c>
    </row>
    <row r="102" spans="2:65" s="1" customFormat="1" ht="16.5" customHeight="1">
      <c r="B102" s="173"/>
      <c r="C102" s="174" t="s">
        <v>203</v>
      </c>
      <c r="D102" s="174" t="s">
        <v>173</v>
      </c>
      <c r="E102" s="175" t="s">
        <v>242</v>
      </c>
      <c r="F102" s="176" t="s">
        <v>243</v>
      </c>
      <c r="G102" s="177" t="s">
        <v>194</v>
      </c>
      <c r="H102" s="178">
        <v>4</v>
      </c>
      <c r="I102" s="179"/>
      <c r="J102" s="180">
        <f>ROUND(I102*H102,2)</f>
        <v>0</v>
      </c>
      <c r="K102" s="176" t="s">
        <v>195</v>
      </c>
      <c r="L102" s="41"/>
      <c r="M102" s="181" t="s">
        <v>5</v>
      </c>
      <c r="N102" s="182" t="s">
        <v>46</v>
      </c>
      <c r="O102" s="42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AR102" s="24" t="s">
        <v>177</v>
      </c>
      <c r="AT102" s="24" t="s">
        <v>173</v>
      </c>
      <c r="AU102" s="24" t="s">
        <v>84</v>
      </c>
      <c r="AY102" s="24" t="s">
        <v>171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4" t="s">
        <v>24</v>
      </c>
      <c r="BK102" s="185">
        <f>ROUND(I102*H102,2)</f>
        <v>0</v>
      </c>
      <c r="BL102" s="24" t="s">
        <v>177</v>
      </c>
      <c r="BM102" s="24" t="s">
        <v>469</v>
      </c>
    </row>
    <row r="103" spans="2:65" s="1" customFormat="1" ht="13.5">
      <c r="B103" s="41"/>
      <c r="D103" s="186" t="s">
        <v>179</v>
      </c>
      <c r="F103" s="187" t="s">
        <v>245</v>
      </c>
      <c r="I103" s="188"/>
      <c r="L103" s="41"/>
      <c r="M103" s="189"/>
      <c r="N103" s="42"/>
      <c r="O103" s="42"/>
      <c r="P103" s="42"/>
      <c r="Q103" s="42"/>
      <c r="R103" s="42"/>
      <c r="S103" s="42"/>
      <c r="T103" s="70"/>
      <c r="AT103" s="24" t="s">
        <v>179</v>
      </c>
      <c r="AU103" s="24" t="s">
        <v>84</v>
      </c>
    </row>
    <row r="104" spans="2:65" s="1" customFormat="1" ht="16.5" customHeight="1">
      <c r="B104" s="173"/>
      <c r="C104" s="174" t="s">
        <v>210</v>
      </c>
      <c r="D104" s="174" t="s">
        <v>173</v>
      </c>
      <c r="E104" s="175" t="s">
        <v>250</v>
      </c>
      <c r="F104" s="176" t="s">
        <v>251</v>
      </c>
      <c r="G104" s="177" t="s">
        <v>194</v>
      </c>
      <c r="H104" s="178">
        <v>7</v>
      </c>
      <c r="I104" s="179"/>
      <c r="J104" s="180">
        <f>ROUND(I104*H104,2)</f>
        <v>0</v>
      </c>
      <c r="K104" s="176" t="s">
        <v>195</v>
      </c>
      <c r="L104" s="41"/>
      <c r="M104" s="181" t="s">
        <v>5</v>
      </c>
      <c r="N104" s="182" t="s">
        <v>46</v>
      </c>
      <c r="O104" s="42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24" t="s">
        <v>177</v>
      </c>
      <c r="AT104" s="24" t="s">
        <v>173</v>
      </c>
      <c r="AU104" s="24" t="s">
        <v>84</v>
      </c>
      <c r="AY104" s="24" t="s">
        <v>171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4" t="s">
        <v>24</v>
      </c>
      <c r="BK104" s="185">
        <f>ROUND(I104*H104,2)</f>
        <v>0</v>
      </c>
      <c r="BL104" s="24" t="s">
        <v>177</v>
      </c>
      <c r="BM104" s="24" t="s">
        <v>470</v>
      </c>
    </row>
    <row r="105" spans="2:65" s="1" customFormat="1" ht="27">
      <c r="B105" s="41"/>
      <c r="D105" s="186" t="s">
        <v>179</v>
      </c>
      <c r="F105" s="187" t="s">
        <v>253</v>
      </c>
      <c r="I105" s="188"/>
      <c r="L105" s="41"/>
      <c r="M105" s="189"/>
      <c r="N105" s="42"/>
      <c r="O105" s="42"/>
      <c r="P105" s="42"/>
      <c r="Q105" s="42"/>
      <c r="R105" s="42"/>
      <c r="S105" s="42"/>
      <c r="T105" s="70"/>
      <c r="AT105" s="24" t="s">
        <v>179</v>
      </c>
      <c r="AU105" s="24" t="s">
        <v>84</v>
      </c>
    </row>
    <row r="106" spans="2:65" s="1" customFormat="1" ht="27">
      <c r="B106" s="41"/>
      <c r="D106" s="186" t="s">
        <v>181</v>
      </c>
      <c r="F106" s="190" t="s">
        <v>453</v>
      </c>
      <c r="I106" s="188"/>
      <c r="L106" s="41"/>
      <c r="M106" s="189"/>
      <c r="N106" s="42"/>
      <c r="O106" s="42"/>
      <c r="P106" s="42"/>
      <c r="Q106" s="42"/>
      <c r="R106" s="42"/>
      <c r="S106" s="42"/>
      <c r="T106" s="70"/>
      <c r="AT106" s="24" t="s">
        <v>181</v>
      </c>
      <c r="AU106" s="24" t="s">
        <v>84</v>
      </c>
    </row>
    <row r="107" spans="2:65" s="11" customFormat="1" ht="13.5">
      <c r="B107" s="191"/>
      <c r="D107" s="186" t="s">
        <v>183</v>
      </c>
      <c r="E107" s="192" t="s">
        <v>5</v>
      </c>
      <c r="F107" s="193" t="s">
        <v>215</v>
      </c>
      <c r="H107" s="194">
        <v>7</v>
      </c>
      <c r="I107" s="195"/>
      <c r="L107" s="191"/>
      <c r="M107" s="196"/>
      <c r="N107" s="197"/>
      <c r="O107" s="197"/>
      <c r="P107" s="197"/>
      <c r="Q107" s="197"/>
      <c r="R107" s="197"/>
      <c r="S107" s="197"/>
      <c r="T107" s="198"/>
      <c r="AT107" s="192" t="s">
        <v>183</v>
      </c>
      <c r="AU107" s="192" t="s">
        <v>84</v>
      </c>
      <c r="AV107" s="11" t="s">
        <v>84</v>
      </c>
      <c r="AW107" s="11" t="s">
        <v>39</v>
      </c>
      <c r="AX107" s="11" t="s">
        <v>24</v>
      </c>
      <c r="AY107" s="192" t="s">
        <v>171</v>
      </c>
    </row>
    <row r="108" spans="2:65" s="1" customFormat="1" ht="16.5" customHeight="1">
      <c r="B108" s="173"/>
      <c r="C108" s="174" t="s">
        <v>215</v>
      </c>
      <c r="D108" s="174" t="s">
        <v>173</v>
      </c>
      <c r="E108" s="175" t="s">
        <v>272</v>
      </c>
      <c r="F108" s="176" t="s">
        <v>273</v>
      </c>
      <c r="G108" s="177" t="s">
        <v>176</v>
      </c>
      <c r="H108" s="178">
        <v>20</v>
      </c>
      <c r="I108" s="179"/>
      <c r="J108" s="180">
        <f>ROUND(I108*H108,2)</f>
        <v>0</v>
      </c>
      <c r="K108" s="176" t="s">
        <v>195</v>
      </c>
      <c r="L108" s="41"/>
      <c r="M108" s="181" t="s">
        <v>5</v>
      </c>
      <c r="N108" s="182" t="s">
        <v>46</v>
      </c>
      <c r="O108" s="42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24" t="s">
        <v>177</v>
      </c>
      <c r="AT108" s="24" t="s">
        <v>173</v>
      </c>
      <c r="AU108" s="24" t="s">
        <v>84</v>
      </c>
      <c r="AY108" s="24" t="s">
        <v>171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4" t="s">
        <v>24</v>
      </c>
      <c r="BK108" s="185">
        <f>ROUND(I108*H108,2)</f>
        <v>0</v>
      </c>
      <c r="BL108" s="24" t="s">
        <v>177</v>
      </c>
      <c r="BM108" s="24" t="s">
        <v>471</v>
      </c>
    </row>
    <row r="109" spans="2:65" s="1" customFormat="1" ht="27">
      <c r="B109" s="41"/>
      <c r="D109" s="186" t="s">
        <v>179</v>
      </c>
      <c r="F109" s="187" t="s">
        <v>275</v>
      </c>
      <c r="I109" s="188"/>
      <c r="L109" s="41"/>
      <c r="M109" s="189"/>
      <c r="N109" s="42"/>
      <c r="O109" s="42"/>
      <c r="P109" s="42"/>
      <c r="Q109" s="42"/>
      <c r="R109" s="42"/>
      <c r="S109" s="42"/>
      <c r="T109" s="70"/>
      <c r="AT109" s="24" t="s">
        <v>179</v>
      </c>
      <c r="AU109" s="24" t="s">
        <v>84</v>
      </c>
    </row>
    <row r="110" spans="2:65" s="1" customFormat="1" ht="27">
      <c r="B110" s="41"/>
      <c r="D110" s="186" t="s">
        <v>181</v>
      </c>
      <c r="F110" s="190" t="s">
        <v>453</v>
      </c>
      <c r="I110" s="188"/>
      <c r="L110" s="41"/>
      <c r="M110" s="189"/>
      <c r="N110" s="42"/>
      <c r="O110" s="42"/>
      <c r="P110" s="42"/>
      <c r="Q110" s="42"/>
      <c r="R110" s="42"/>
      <c r="S110" s="42"/>
      <c r="T110" s="70"/>
      <c r="AT110" s="24" t="s">
        <v>181</v>
      </c>
      <c r="AU110" s="24" t="s">
        <v>84</v>
      </c>
    </row>
    <row r="111" spans="2:65" s="11" customFormat="1" ht="13.5">
      <c r="B111" s="191"/>
      <c r="D111" s="186" t="s">
        <v>183</v>
      </c>
      <c r="E111" s="192" t="s">
        <v>5</v>
      </c>
      <c r="F111" s="193" t="s">
        <v>472</v>
      </c>
      <c r="H111" s="194">
        <v>20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183</v>
      </c>
      <c r="AU111" s="192" t="s">
        <v>84</v>
      </c>
      <c r="AV111" s="11" t="s">
        <v>84</v>
      </c>
      <c r="AW111" s="11" t="s">
        <v>39</v>
      </c>
      <c r="AX111" s="11" t="s">
        <v>24</v>
      </c>
      <c r="AY111" s="192" t="s">
        <v>171</v>
      </c>
    </row>
    <row r="112" spans="2:65" s="10" customFormat="1" ht="29.85" customHeight="1">
      <c r="B112" s="160"/>
      <c r="D112" s="161" t="s">
        <v>74</v>
      </c>
      <c r="E112" s="171" t="s">
        <v>84</v>
      </c>
      <c r="F112" s="171" t="s">
        <v>473</v>
      </c>
      <c r="I112" s="163"/>
      <c r="J112" s="172">
        <f>BK112</f>
        <v>0</v>
      </c>
      <c r="L112" s="160"/>
      <c r="M112" s="165"/>
      <c r="N112" s="166"/>
      <c r="O112" s="166"/>
      <c r="P112" s="167">
        <f>SUM(P113:P126)</f>
        <v>0</v>
      </c>
      <c r="Q112" s="166"/>
      <c r="R112" s="167">
        <f>SUM(R113:R126)</f>
        <v>0.18041079999999998</v>
      </c>
      <c r="S112" s="166"/>
      <c r="T112" s="168">
        <f>SUM(T113:T126)</f>
        <v>0</v>
      </c>
      <c r="AR112" s="161" t="s">
        <v>24</v>
      </c>
      <c r="AT112" s="169" t="s">
        <v>74</v>
      </c>
      <c r="AU112" s="169" t="s">
        <v>24</v>
      </c>
      <c r="AY112" s="161" t="s">
        <v>171</v>
      </c>
      <c r="BK112" s="170">
        <f>SUM(BK113:BK126)</f>
        <v>0</v>
      </c>
    </row>
    <row r="113" spans="2:65" s="1" customFormat="1" ht="16.5" customHeight="1">
      <c r="B113" s="173"/>
      <c r="C113" s="174" t="s">
        <v>221</v>
      </c>
      <c r="D113" s="174" t="s">
        <v>173</v>
      </c>
      <c r="E113" s="175" t="s">
        <v>474</v>
      </c>
      <c r="F113" s="176" t="s">
        <v>475</v>
      </c>
      <c r="G113" s="177" t="s">
        <v>194</v>
      </c>
      <c r="H113" s="178">
        <v>4.3</v>
      </c>
      <c r="I113" s="179"/>
      <c r="J113" s="180">
        <f>ROUND(I113*H113,2)</f>
        <v>0</v>
      </c>
      <c r="K113" s="176" t="s">
        <v>195</v>
      </c>
      <c r="L113" s="41"/>
      <c r="M113" s="181" t="s">
        <v>5</v>
      </c>
      <c r="N113" s="182" t="s">
        <v>46</v>
      </c>
      <c r="O113" s="42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AR113" s="24" t="s">
        <v>177</v>
      </c>
      <c r="AT113" s="24" t="s">
        <v>173</v>
      </c>
      <c r="AU113" s="24" t="s">
        <v>84</v>
      </c>
      <c r="AY113" s="24" t="s">
        <v>171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24" t="s">
        <v>24</v>
      </c>
      <c r="BK113" s="185">
        <f>ROUND(I113*H113,2)</f>
        <v>0</v>
      </c>
      <c r="BL113" s="24" t="s">
        <v>177</v>
      </c>
      <c r="BM113" s="24" t="s">
        <v>476</v>
      </c>
    </row>
    <row r="114" spans="2:65" s="1" customFormat="1" ht="13.5">
      <c r="B114" s="41"/>
      <c r="D114" s="186" t="s">
        <v>179</v>
      </c>
      <c r="F114" s="187" t="s">
        <v>477</v>
      </c>
      <c r="I114" s="188"/>
      <c r="L114" s="41"/>
      <c r="M114" s="189"/>
      <c r="N114" s="42"/>
      <c r="O114" s="42"/>
      <c r="P114" s="42"/>
      <c r="Q114" s="42"/>
      <c r="R114" s="42"/>
      <c r="S114" s="42"/>
      <c r="T114" s="70"/>
      <c r="AT114" s="24" t="s">
        <v>179</v>
      </c>
      <c r="AU114" s="24" t="s">
        <v>84</v>
      </c>
    </row>
    <row r="115" spans="2:65" s="1" customFormat="1" ht="27">
      <c r="B115" s="41"/>
      <c r="D115" s="186" t="s">
        <v>181</v>
      </c>
      <c r="F115" s="190" t="s">
        <v>453</v>
      </c>
      <c r="I115" s="188"/>
      <c r="L115" s="41"/>
      <c r="M115" s="189"/>
      <c r="N115" s="42"/>
      <c r="O115" s="42"/>
      <c r="P115" s="42"/>
      <c r="Q115" s="42"/>
      <c r="R115" s="42"/>
      <c r="S115" s="42"/>
      <c r="T115" s="70"/>
      <c r="AT115" s="24" t="s">
        <v>181</v>
      </c>
      <c r="AU115" s="24" t="s">
        <v>84</v>
      </c>
    </row>
    <row r="116" spans="2:65" s="11" customFormat="1" ht="13.5">
      <c r="B116" s="191"/>
      <c r="D116" s="186" t="s">
        <v>183</v>
      </c>
      <c r="E116" s="192" t="s">
        <v>5</v>
      </c>
      <c r="F116" s="193" t="s">
        <v>478</v>
      </c>
      <c r="H116" s="194">
        <v>4.3</v>
      </c>
      <c r="I116" s="195"/>
      <c r="L116" s="191"/>
      <c r="M116" s="196"/>
      <c r="N116" s="197"/>
      <c r="O116" s="197"/>
      <c r="P116" s="197"/>
      <c r="Q116" s="197"/>
      <c r="R116" s="197"/>
      <c r="S116" s="197"/>
      <c r="T116" s="198"/>
      <c r="AT116" s="192" t="s">
        <v>183</v>
      </c>
      <c r="AU116" s="192" t="s">
        <v>84</v>
      </c>
      <c r="AV116" s="11" t="s">
        <v>84</v>
      </c>
      <c r="AW116" s="11" t="s">
        <v>39</v>
      </c>
      <c r="AX116" s="11" t="s">
        <v>24</v>
      </c>
      <c r="AY116" s="192" t="s">
        <v>171</v>
      </c>
    </row>
    <row r="117" spans="2:65" s="1" customFormat="1" ht="16.5" customHeight="1">
      <c r="B117" s="173"/>
      <c r="C117" s="174" t="s">
        <v>227</v>
      </c>
      <c r="D117" s="174" t="s">
        <v>173</v>
      </c>
      <c r="E117" s="175" t="s">
        <v>479</v>
      </c>
      <c r="F117" s="176" t="s">
        <v>480</v>
      </c>
      <c r="G117" s="177" t="s">
        <v>176</v>
      </c>
      <c r="H117" s="178">
        <v>21.06</v>
      </c>
      <c r="I117" s="179"/>
      <c r="J117" s="180">
        <f>ROUND(I117*H117,2)</f>
        <v>0</v>
      </c>
      <c r="K117" s="176" t="s">
        <v>5</v>
      </c>
      <c r="L117" s="41"/>
      <c r="M117" s="181" t="s">
        <v>5</v>
      </c>
      <c r="N117" s="182" t="s">
        <v>46</v>
      </c>
      <c r="O117" s="42"/>
      <c r="P117" s="183">
        <f>O117*H117</f>
        <v>0</v>
      </c>
      <c r="Q117" s="183">
        <v>1.4400000000000001E-3</v>
      </c>
      <c r="R117" s="183">
        <f>Q117*H117</f>
        <v>3.03264E-2</v>
      </c>
      <c r="S117" s="183">
        <v>0</v>
      </c>
      <c r="T117" s="184">
        <f>S117*H117</f>
        <v>0</v>
      </c>
      <c r="AR117" s="24" t="s">
        <v>177</v>
      </c>
      <c r="AT117" s="24" t="s">
        <v>173</v>
      </c>
      <c r="AU117" s="24" t="s">
        <v>84</v>
      </c>
      <c r="AY117" s="24" t="s">
        <v>171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4" t="s">
        <v>24</v>
      </c>
      <c r="BK117" s="185">
        <f>ROUND(I117*H117,2)</f>
        <v>0</v>
      </c>
      <c r="BL117" s="24" t="s">
        <v>177</v>
      </c>
      <c r="BM117" s="24" t="s">
        <v>481</v>
      </c>
    </row>
    <row r="118" spans="2:65" s="1" customFormat="1" ht="13.5">
      <c r="B118" s="41"/>
      <c r="D118" s="186" t="s">
        <v>179</v>
      </c>
      <c r="F118" s="187" t="s">
        <v>482</v>
      </c>
      <c r="I118" s="188"/>
      <c r="L118" s="41"/>
      <c r="M118" s="189"/>
      <c r="N118" s="42"/>
      <c r="O118" s="42"/>
      <c r="P118" s="42"/>
      <c r="Q118" s="42"/>
      <c r="R118" s="42"/>
      <c r="S118" s="42"/>
      <c r="T118" s="70"/>
      <c r="AT118" s="24" t="s">
        <v>179</v>
      </c>
      <c r="AU118" s="24" t="s">
        <v>84</v>
      </c>
    </row>
    <row r="119" spans="2:65" s="1" customFormat="1" ht="27">
      <c r="B119" s="41"/>
      <c r="D119" s="186" t="s">
        <v>181</v>
      </c>
      <c r="F119" s="190" t="s">
        <v>453</v>
      </c>
      <c r="I119" s="188"/>
      <c r="L119" s="41"/>
      <c r="M119" s="189"/>
      <c r="N119" s="42"/>
      <c r="O119" s="42"/>
      <c r="P119" s="42"/>
      <c r="Q119" s="42"/>
      <c r="R119" s="42"/>
      <c r="S119" s="42"/>
      <c r="T119" s="70"/>
      <c r="AT119" s="24" t="s">
        <v>181</v>
      </c>
      <c r="AU119" s="24" t="s">
        <v>84</v>
      </c>
    </row>
    <row r="120" spans="2:65" s="11" customFormat="1" ht="13.5">
      <c r="B120" s="191"/>
      <c r="D120" s="186" t="s">
        <v>183</v>
      </c>
      <c r="E120" s="192" t="s">
        <v>5</v>
      </c>
      <c r="F120" s="193" t="s">
        <v>483</v>
      </c>
      <c r="H120" s="194">
        <v>21.06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183</v>
      </c>
      <c r="AU120" s="192" t="s">
        <v>84</v>
      </c>
      <c r="AV120" s="11" t="s">
        <v>84</v>
      </c>
      <c r="AW120" s="11" t="s">
        <v>39</v>
      </c>
      <c r="AX120" s="11" t="s">
        <v>24</v>
      </c>
      <c r="AY120" s="192" t="s">
        <v>171</v>
      </c>
    </row>
    <row r="121" spans="2:65" s="1" customFormat="1" ht="16.5" customHeight="1">
      <c r="B121" s="173"/>
      <c r="C121" s="174" t="s">
        <v>29</v>
      </c>
      <c r="D121" s="174" t="s">
        <v>173</v>
      </c>
      <c r="E121" s="175" t="s">
        <v>484</v>
      </c>
      <c r="F121" s="176" t="s">
        <v>485</v>
      </c>
      <c r="G121" s="177" t="s">
        <v>176</v>
      </c>
      <c r="H121" s="178">
        <v>21.06</v>
      </c>
      <c r="I121" s="179"/>
      <c r="J121" s="180">
        <f>ROUND(I121*H121,2)</f>
        <v>0</v>
      </c>
      <c r="K121" s="176" t="s">
        <v>195</v>
      </c>
      <c r="L121" s="41"/>
      <c r="M121" s="181" t="s">
        <v>5</v>
      </c>
      <c r="N121" s="182" t="s">
        <v>46</v>
      </c>
      <c r="O121" s="42"/>
      <c r="P121" s="183">
        <f>O121*H121</f>
        <v>0</v>
      </c>
      <c r="Q121" s="183">
        <v>4.0000000000000003E-5</v>
      </c>
      <c r="R121" s="183">
        <f>Q121*H121</f>
        <v>8.4239999999999998E-4</v>
      </c>
      <c r="S121" s="183">
        <v>0</v>
      </c>
      <c r="T121" s="184">
        <f>S121*H121</f>
        <v>0</v>
      </c>
      <c r="AR121" s="24" t="s">
        <v>177</v>
      </c>
      <c r="AT121" s="24" t="s">
        <v>173</v>
      </c>
      <c r="AU121" s="24" t="s">
        <v>84</v>
      </c>
      <c r="AY121" s="24" t="s">
        <v>171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4" t="s">
        <v>24</v>
      </c>
      <c r="BK121" s="185">
        <f>ROUND(I121*H121,2)</f>
        <v>0</v>
      </c>
      <c r="BL121" s="24" t="s">
        <v>177</v>
      </c>
      <c r="BM121" s="24" t="s">
        <v>486</v>
      </c>
    </row>
    <row r="122" spans="2:65" s="1" customFormat="1" ht="13.5">
      <c r="B122" s="41"/>
      <c r="D122" s="186" t="s">
        <v>179</v>
      </c>
      <c r="F122" s="187" t="s">
        <v>487</v>
      </c>
      <c r="I122" s="188"/>
      <c r="L122" s="41"/>
      <c r="M122" s="189"/>
      <c r="N122" s="42"/>
      <c r="O122" s="42"/>
      <c r="P122" s="42"/>
      <c r="Q122" s="42"/>
      <c r="R122" s="42"/>
      <c r="S122" s="42"/>
      <c r="T122" s="70"/>
      <c r="AT122" s="24" t="s">
        <v>179</v>
      </c>
      <c r="AU122" s="24" t="s">
        <v>84</v>
      </c>
    </row>
    <row r="123" spans="2:65" s="1" customFormat="1" ht="16.5" customHeight="1">
      <c r="B123" s="173"/>
      <c r="C123" s="174" t="s">
        <v>111</v>
      </c>
      <c r="D123" s="174" t="s">
        <v>173</v>
      </c>
      <c r="E123" s="175" t="s">
        <v>488</v>
      </c>
      <c r="F123" s="176" t="s">
        <v>489</v>
      </c>
      <c r="G123" s="177" t="s">
        <v>259</v>
      </c>
      <c r="H123" s="178">
        <v>0.14199999999999999</v>
      </c>
      <c r="I123" s="179"/>
      <c r="J123" s="180">
        <f>ROUND(I123*H123,2)</f>
        <v>0</v>
      </c>
      <c r="K123" s="176" t="s">
        <v>195</v>
      </c>
      <c r="L123" s="41"/>
      <c r="M123" s="181" t="s">
        <v>5</v>
      </c>
      <c r="N123" s="182" t="s">
        <v>46</v>
      </c>
      <c r="O123" s="42"/>
      <c r="P123" s="183">
        <f>O123*H123</f>
        <v>0</v>
      </c>
      <c r="Q123" s="183">
        <v>1.0509999999999999</v>
      </c>
      <c r="R123" s="183">
        <f>Q123*H123</f>
        <v>0.14924199999999999</v>
      </c>
      <c r="S123" s="183">
        <v>0</v>
      </c>
      <c r="T123" s="184">
        <f>S123*H123</f>
        <v>0</v>
      </c>
      <c r="AR123" s="24" t="s">
        <v>177</v>
      </c>
      <c r="AT123" s="24" t="s">
        <v>173</v>
      </c>
      <c r="AU123" s="24" t="s">
        <v>84</v>
      </c>
      <c r="AY123" s="24" t="s">
        <v>171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4" t="s">
        <v>24</v>
      </c>
      <c r="BK123" s="185">
        <f>ROUND(I123*H123,2)</f>
        <v>0</v>
      </c>
      <c r="BL123" s="24" t="s">
        <v>177</v>
      </c>
      <c r="BM123" s="24" t="s">
        <v>490</v>
      </c>
    </row>
    <row r="124" spans="2:65" s="1" customFormat="1" ht="13.5">
      <c r="B124" s="41"/>
      <c r="D124" s="186" t="s">
        <v>179</v>
      </c>
      <c r="F124" s="187" t="s">
        <v>491</v>
      </c>
      <c r="I124" s="188"/>
      <c r="L124" s="41"/>
      <c r="M124" s="189"/>
      <c r="N124" s="42"/>
      <c r="O124" s="42"/>
      <c r="P124" s="42"/>
      <c r="Q124" s="42"/>
      <c r="R124" s="42"/>
      <c r="S124" s="42"/>
      <c r="T124" s="70"/>
      <c r="AT124" s="24" t="s">
        <v>179</v>
      </c>
      <c r="AU124" s="24" t="s">
        <v>84</v>
      </c>
    </row>
    <row r="125" spans="2:65" s="1" customFormat="1" ht="27">
      <c r="B125" s="41"/>
      <c r="D125" s="186" t="s">
        <v>181</v>
      </c>
      <c r="F125" s="190" t="s">
        <v>453</v>
      </c>
      <c r="I125" s="188"/>
      <c r="L125" s="41"/>
      <c r="M125" s="189"/>
      <c r="N125" s="42"/>
      <c r="O125" s="42"/>
      <c r="P125" s="42"/>
      <c r="Q125" s="42"/>
      <c r="R125" s="42"/>
      <c r="S125" s="42"/>
      <c r="T125" s="70"/>
      <c r="AT125" s="24" t="s">
        <v>181</v>
      </c>
      <c r="AU125" s="24" t="s">
        <v>84</v>
      </c>
    </row>
    <row r="126" spans="2:65" s="11" customFormat="1" ht="13.5">
      <c r="B126" s="191"/>
      <c r="D126" s="186" t="s">
        <v>183</v>
      </c>
      <c r="E126" s="192" t="s">
        <v>5</v>
      </c>
      <c r="F126" s="193" t="s">
        <v>492</v>
      </c>
      <c r="H126" s="194">
        <v>0.14199999999999999</v>
      </c>
      <c r="I126" s="195"/>
      <c r="L126" s="191"/>
      <c r="M126" s="196"/>
      <c r="N126" s="197"/>
      <c r="O126" s="197"/>
      <c r="P126" s="197"/>
      <c r="Q126" s="197"/>
      <c r="R126" s="197"/>
      <c r="S126" s="197"/>
      <c r="T126" s="198"/>
      <c r="AT126" s="192" t="s">
        <v>183</v>
      </c>
      <c r="AU126" s="192" t="s">
        <v>84</v>
      </c>
      <c r="AV126" s="11" t="s">
        <v>84</v>
      </c>
      <c r="AW126" s="11" t="s">
        <v>39</v>
      </c>
      <c r="AX126" s="11" t="s">
        <v>24</v>
      </c>
      <c r="AY126" s="192" t="s">
        <v>171</v>
      </c>
    </row>
    <row r="127" spans="2:65" s="10" customFormat="1" ht="29.85" customHeight="1">
      <c r="B127" s="160"/>
      <c r="D127" s="161" t="s">
        <v>74</v>
      </c>
      <c r="E127" s="171" t="s">
        <v>191</v>
      </c>
      <c r="F127" s="171" t="s">
        <v>288</v>
      </c>
      <c r="I127" s="163"/>
      <c r="J127" s="172">
        <f>BK127</f>
        <v>0</v>
      </c>
      <c r="L127" s="160"/>
      <c r="M127" s="165"/>
      <c r="N127" s="166"/>
      <c r="O127" s="166"/>
      <c r="P127" s="167">
        <f>SUM(P128:P131)</f>
        <v>0</v>
      </c>
      <c r="Q127" s="166"/>
      <c r="R127" s="167">
        <f>SUM(R128:R131)</f>
        <v>2.5183680000000002</v>
      </c>
      <c r="S127" s="166"/>
      <c r="T127" s="168">
        <f>SUM(T128:T131)</f>
        <v>0</v>
      </c>
      <c r="AR127" s="161" t="s">
        <v>24</v>
      </c>
      <c r="AT127" s="169" t="s">
        <v>74</v>
      </c>
      <c r="AU127" s="169" t="s">
        <v>24</v>
      </c>
      <c r="AY127" s="161" t="s">
        <v>171</v>
      </c>
      <c r="BK127" s="170">
        <f>SUM(BK128:BK131)</f>
        <v>0</v>
      </c>
    </row>
    <row r="128" spans="2:65" s="1" customFormat="1" ht="25.5" customHeight="1">
      <c r="B128" s="173"/>
      <c r="C128" s="174" t="s">
        <v>114</v>
      </c>
      <c r="D128" s="174" t="s">
        <v>173</v>
      </c>
      <c r="E128" s="175" t="s">
        <v>493</v>
      </c>
      <c r="F128" s="176" t="s">
        <v>494</v>
      </c>
      <c r="G128" s="177" t="s">
        <v>396</v>
      </c>
      <c r="H128" s="178">
        <v>14.8</v>
      </c>
      <c r="I128" s="179"/>
      <c r="J128" s="180">
        <f>ROUND(I128*H128,2)</f>
        <v>0</v>
      </c>
      <c r="K128" s="176" t="s">
        <v>195</v>
      </c>
      <c r="L128" s="41"/>
      <c r="M128" s="181" t="s">
        <v>5</v>
      </c>
      <c r="N128" s="182" t="s">
        <v>46</v>
      </c>
      <c r="O128" s="42"/>
      <c r="P128" s="183">
        <f>O128*H128</f>
        <v>0</v>
      </c>
      <c r="Q128" s="183">
        <v>0.17016000000000001</v>
      </c>
      <c r="R128" s="183">
        <f>Q128*H128</f>
        <v>2.5183680000000002</v>
      </c>
      <c r="S128" s="183">
        <v>0</v>
      </c>
      <c r="T128" s="184">
        <f>S128*H128</f>
        <v>0</v>
      </c>
      <c r="AR128" s="24" t="s">
        <v>177</v>
      </c>
      <c r="AT128" s="24" t="s">
        <v>173</v>
      </c>
      <c r="AU128" s="24" t="s">
        <v>84</v>
      </c>
      <c r="AY128" s="24" t="s">
        <v>171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24" t="s">
        <v>24</v>
      </c>
      <c r="BK128" s="185">
        <f>ROUND(I128*H128,2)</f>
        <v>0</v>
      </c>
      <c r="BL128" s="24" t="s">
        <v>177</v>
      </c>
      <c r="BM128" s="24" t="s">
        <v>495</v>
      </c>
    </row>
    <row r="129" spans="2:65" s="1" customFormat="1" ht="27">
      <c r="B129" s="41"/>
      <c r="D129" s="186" t="s">
        <v>179</v>
      </c>
      <c r="F129" s="187" t="s">
        <v>496</v>
      </c>
      <c r="I129" s="188"/>
      <c r="L129" s="41"/>
      <c r="M129" s="189"/>
      <c r="N129" s="42"/>
      <c r="O129" s="42"/>
      <c r="P129" s="42"/>
      <c r="Q129" s="42"/>
      <c r="R129" s="42"/>
      <c r="S129" s="42"/>
      <c r="T129" s="70"/>
      <c r="AT129" s="24" t="s">
        <v>179</v>
      </c>
      <c r="AU129" s="24" t="s">
        <v>84</v>
      </c>
    </row>
    <row r="130" spans="2:65" s="1" customFormat="1" ht="27">
      <c r="B130" s="41"/>
      <c r="D130" s="186" t="s">
        <v>181</v>
      </c>
      <c r="F130" s="190" t="s">
        <v>453</v>
      </c>
      <c r="I130" s="188"/>
      <c r="L130" s="41"/>
      <c r="M130" s="189"/>
      <c r="N130" s="42"/>
      <c r="O130" s="42"/>
      <c r="P130" s="42"/>
      <c r="Q130" s="42"/>
      <c r="R130" s="42"/>
      <c r="S130" s="42"/>
      <c r="T130" s="70"/>
      <c r="AT130" s="24" t="s">
        <v>181</v>
      </c>
      <c r="AU130" s="24" t="s">
        <v>84</v>
      </c>
    </row>
    <row r="131" spans="2:65" s="11" customFormat="1" ht="13.5">
      <c r="B131" s="191"/>
      <c r="D131" s="186" t="s">
        <v>183</v>
      </c>
      <c r="E131" s="192" t="s">
        <v>5</v>
      </c>
      <c r="F131" s="193" t="s">
        <v>497</v>
      </c>
      <c r="H131" s="194">
        <v>14.8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183</v>
      </c>
      <c r="AU131" s="192" t="s">
        <v>84</v>
      </c>
      <c r="AV131" s="11" t="s">
        <v>84</v>
      </c>
      <c r="AW131" s="11" t="s">
        <v>39</v>
      </c>
      <c r="AX131" s="11" t="s">
        <v>24</v>
      </c>
      <c r="AY131" s="192" t="s">
        <v>171</v>
      </c>
    </row>
    <row r="132" spans="2:65" s="10" customFormat="1" ht="29.85" customHeight="1">
      <c r="B132" s="160"/>
      <c r="D132" s="161" t="s">
        <v>74</v>
      </c>
      <c r="E132" s="171" t="s">
        <v>177</v>
      </c>
      <c r="F132" s="171" t="s">
        <v>314</v>
      </c>
      <c r="I132" s="163"/>
      <c r="J132" s="172">
        <f>BK132</f>
        <v>0</v>
      </c>
      <c r="L132" s="160"/>
      <c r="M132" s="165"/>
      <c r="N132" s="166"/>
      <c r="O132" s="166"/>
      <c r="P132" s="167">
        <f>SUM(P133:P147)</f>
        <v>0</v>
      </c>
      <c r="Q132" s="166"/>
      <c r="R132" s="167">
        <f>SUM(R133:R147)</f>
        <v>2.86731436</v>
      </c>
      <c r="S132" s="166"/>
      <c r="T132" s="168">
        <f>SUM(T133:T147)</f>
        <v>0</v>
      </c>
      <c r="AR132" s="161" t="s">
        <v>24</v>
      </c>
      <c r="AT132" s="169" t="s">
        <v>74</v>
      </c>
      <c r="AU132" s="169" t="s">
        <v>24</v>
      </c>
      <c r="AY132" s="161" t="s">
        <v>171</v>
      </c>
      <c r="BK132" s="170">
        <f>SUM(BK133:BK147)</f>
        <v>0</v>
      </c>
    </row>
    <row r="133" spans="2:65" s="1" customFormat="1" ht="16.5" customHeight="1">
      <c r="B133" s="173"/>
      <c r="C133" s="174" t="s">
        <v>117</v>
      </c>
      <c r="D133" s="174" t="s">
        <v>173</v>
      </c>
      <c r="E133" s="175" t="s">
        <v>498</v>
      </c>
      <c r="F133" s="176" t="s">
        <v>499</v>
      </c>
      <c r="G133" s="177" t="s">
        <v>194</v>
      </c>
      <c r="H133" s="178">
        <v>1.53</v>
      </c>
      <c r="I133" s="179"/>
      <c r="J133" s="180">
        <f>ROUND(I133*H133,2)</f>
        <v>0</v>
      </c>
      <c r="K133" s="176" t="s">
        <v>195</v>
      </c>
      <c r="L133" s="41"/>
      <c r="M133" s="181" t="s">
        <v>5</v>
      </c>
      <c r="N133" s="182" t="s">
        <v>46</v>
      </c>
      <c r="O133" s="42"/>
      <c r="P133" s="183">
        <f>O133*H133</f>
        <v>0</v>
      </c>
      <c r="Q133" s="183">
        <v>0.60709999999999997</v>
      </c>
      <c r="R133" s="183">
        <f>Q133*H133</f>
        <v>0.92886299999999999</v>
      </c>
      <c r="S133" s="183">
        <v>0</v>
      </c>
      <c r="T133" s="184">
        <f>S133*H133</f>
        <v>0</v>
      </c>
      <c r="AR133" s="24" t="s">
        <v>177</v>
      </c>
      <c r="AT133" s="24" t="s">
        <v>173</v>
      </c>
      <c r="AU133" s="24" t="s">
        <v>84</v>
      </c>
      <c r="AY133" s="24" t="s">
        <v>171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24" t="s">
        <v>24</v>
      </c>
      <c r="BK133" s="185">
        <f>ROUND(I133*H133,2)</f>
        <v>0</v>
      </c>
      <c r="BL133" s="24" t="s">
        <v>177</v>
      </c>
      <c r="BM133" s="24" t="s">
        <v>500</v>
      </c>
    </row>
    <row r="134" spans="2:65" s="1" customFormat="1" ht="13.5">
      <c r="B134" s="41"/>
      <c r="D134" s="186" t="s">
        <v>179</v>
      </c>
      <c r="F134" s="187" t="s">
        <v>501</v>
      </c>
      <c r="I134" s="188"/>
      <c r="L134" s="41"/>
      <c r="M134" s="189"/>
      <c r="N134" s="42"/>
      <c r="O134" s="42"/>
      <c r="P134" s="42"/>
      <c r="Q134" s="42"/>
      <c r="R134" s="42"/>
      <c r="S134" s="42"/>
      <c r="T134" s="70"/>
      <c r="AT134" s="24" t="s">
        <v>179</v>
      </c>
      <c r="AU134" s="24" t="s">
        <v>84</v>
      </c>
    </row>
    <row r="135" spans="2:65" s="1" customFormat="1" ht="27">
      <c r="B135" s="41"/>
      <c r="D135" s="186" t="s">
        <v>181</v>
      </c>
      <c r="F135" s="190" t="s">
        <v>453</v>
      </c>
      <c r="I135" s="188"/>
      <c r="L135" s="41"/>
      <c r="M135" s="189"/>
      <c r="N135" s="42"/>
      <c r="O135" s="42"/>
      <c r="P135" s="42"/>
      <c r="Q135" s="42"/>
      <c r="R135" s="42"/>
      <c r="S135" s="42"/>
      <c r="T135" s="70"/>
      <c r="AT135" s="24" t="s">
        <v>181</v>
      </c>
      <c r="AU135" s="24" t="s">
        <v>84</v>
      </c>
    </row>
    <row r="136" spans="2:65" s="11" customFormat="1" ht="13.5">
      <c r="B136" s="191"/>
      <c r="D136" s="186" t="s">
        <v>183</v>
      </c>
      <c r="E136" s="192" t="s">
        <v>5</v>
      </c>
      <c r="F136" s="193" t="s">
        <v>502</v>
      </c>
      <c r="H136" s="194">
        <v>0.77400000000000002</v>
      </c>
      <c r="I136" s="195"/>
      <c r="L136" s="191"/>
      <c r="M136" s="196"/>
      <c r="N136" s="197"/>
      <c r="O136" s="197"/>
      <c r="P136" s="197"/>
      <c r="Q136" s="197"/>
      <c r="R136" s="197"/>
      <c r="S136" s="197"/>
      <c r="T136" s="198"/>
      <c r="AT136" s="192" t="s">
        <v>183</v>
      </c>
      <c r="AU136" s="192" t="s">
        <v>84</v>
      </c>
      <c r="AV136" s="11" t="s">
        <v>84</v>
      </c>
      <c r="AW136" s="11" t="s">
        <v>39</v>
      </c>
      <c r="AX136" s="11" t="s">
        <v>75</v>
      </c>
      <c r="AY136" s="192" t="s">
        <v>171</v>
      </c>
    </row>
    <row r="137" spans="2:65" s="11" customFormat="1" ht="13.5">
      <c r="B137" s="191"/>
      <c r="D137" s="186" t="s">
        <v>183</v>
      </c>
      <c r="E137" s="192" t="s">
        <v>5</v>
      </c>
      <c r="F137" s="193" t="s">
        <v>503</v>
      </c>
      <c r="H137" s="194">
        <v>0.41799999999999998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2" t="s">
        <v>183</v>
      </c>
      <c r="AU137" s="192" t="s">
        <v>84</v>
      </c>
      <c r="AV137" s="11" t="s">
        <v>84</v>
      </c>
      <c r="AW137" s="11" t="s">
        <v>39</v>
      </c>
      <c r="AX137" s="11" t="s">
        <v>75</v>
      </c>
      <c r="AY137" s="192" t="s">
        <v>171</v>
      </c>
    </row>
    <row r="138" spans="2:65" s="11" customFormat="1" ht="13.5">
      <c r="B138" s="191"/>
      <c r="D138" s="186" t="s">
        <v>183</v>
      </c>
      <c r="E138" s="192" t="s">
        <v>5</v>
      </c>
      <c r="F138" s="193" t="s">
        <v>504</v>
      </c>
      <c r="H138" s="194">
        <v>6.8000000000000005E-2</v>
      </c>
      <c r="I138" s="195"/>
      <c r="L138" s="191"/>
      <c r="M138" s="196"/>
      <c r="N138" s="197"/>
      <c r="O138" s="197"/>
      <c r="P138" s="197"/>
      <c r="Q138" s="197"/>
      <c r="R138" s="197"/>
      <c r="S138" s="197"/>
      <c r="T138" s="198"/>
      <c r="AT138" s="192" t="s">
        <v>183</v>
      </c>
      <c r="AU138" s="192" t="s">
        <v>84</v>
      </c>
      <c r="AV138" s="11" t="s">
        <v>84</v>
      </c>
      <c r="AW138" s="11" t="s">
        <v>39</v>
      </c>
      <c r="AX138" s="11" t="s">
        <v>75</v>
      </c>
      <c r="AY138" s="192" t="s">
        <v>171</v>
      </c>
    </row>
    <row r="139" spans="2:65" s="11" customFormat="1" ht="13.5">
      <c r="B139" s="191"/>
      <c r="D139" s="186" t="s">
        <v>183</v>
      </c>
      <c r="E139" s="192" t="s">
        <v>5</v>
      </c>
      <c r="F139" s="193" t="s">
        <v>505</v>
      </c>
      <c r="H139" s="194">
        <v>5.3999999999999999E-2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183</v>
      </c>
      <c r="AU139" s="192" t="s">
        <v>84</v>
      </c>
      <c r="AV139" s="11" t="s">
        <v>84</v>
      </c>
      <c r="AW139" s="11" t="s">
        <v>39</v>
      </c>
      <c r="AX139" s="11" t="s">
        <v>75</v>
      </c>
      <c r="AY139" s="192" t="s">
        <v>171</v>
      </c>
    </row>
    <row r="140" spans="2:65" s="11" customFormat="1" ht="13.5">
      <c r="B140" s="191"/>
      <c r="D140" s="186" t="s">
        <v>183</v>
      </c>
      <c r="E140" s="192" t="s">
        <v>5</v>
      </c>
      <c r="F140" s="193" t="s">
        <v>506</v>
      </c>
      <c r="H140" s="194">
        <v>7.6999999999999999E-2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183</v>
      </c>
      <c r="AU140" s="192" t="s">
        <v>84</v>
      </c>
      <c r="AV140" s="11" t="s">
        <v>84</v>
      </c>
      <c r="AW140" s="11" t="s">
        <v>39</v>
      </c>
      <c r="AX140" s="11" t="s">
        <v>75</v>
      </c>
      <c r="AY140" s="192" t="s">
        <v>171</v>
      </c>
    </row>
    <row r="141" spans="2:65" s="13" customFormat="1" ht="13.5">
      <c r="B141" s="206"/>
      <c r="D141" s="186" t="s">
        <v>183</v>
      </c>
      <c r="E141" s="207" t="s">
        <v>5</v>
      </c>
      <c r="F141" s="208" t="s">
        <v>249</v>
      </c>
      <c r="H141" s="209">
        <v>1.391</v>
      </c>
      <c r="I141" s="210"/>
      <c r="L141" s="206"/>
      <c r="M141" s="211"/>
      <c r="N141" s="212"/>
      <c r="O141" s="212"/>
      <c r="P141" s="212"/>
      <c r="Q141" s="212"/>
      <c r="R141" s="212"/>
      <c r="S141" s="212"/>
      <c r="T141" s="213"/>
      <c r="AT141" s="207" t="s">
        <v>183</v>
      </c>
      <c r="AU141" s="207" t="s">
        <v>84</v>
      </c>
      <c r="AV141" s="13" t="s">
        <v>177</v>
      </c>
      <c r="AW141" s="13" t="s">
        <v>39</v>
      </c>
      <c r="AX141" s="13" t="s">
        <v>24</v>
      </c>
      <c r="AY141" s="207" t="s">
        <v>171</v>
      </c>
    </row>
    <row r="142" spans="2:65" s="11" customFormat="1" ht="13.5">
      <c r="B142" s="191"/>
      <c r="D142" s="186" t="s">
        <v>183</v>
      </c>
      <c r="F142" s="193" t="s">
        <v>507</v>
      </c>
      <c r="H142" s="194">
        <v>1.53</v>
      </c>
      <c r="I142" s="195"/>
      <c r="L142" s="191"/>
      <c r="M142" s="196"/>
      <c r="N142" s="197"/>
      <c r="O142" s="197"/>
      <c r="P142" s="197"/>
      <c r="Q142" s="197"/>
      <c r="R142" s="197"/>
      <c r="S142" s="197"/>
      <c r="T142" s="198"/>
      <c r="AT142" s="192" t="s">
        <v>183</v>
      </c>
      <c r="AU142" s="192" t="s">
        <v>84</v>
      </c>
      <c r="AV142" s="11" t="s">
        <v>84</v>
      </c>
      <c r="AW142" s="11" t="s">
        <v>6</v>
      </c>
      <c r="AX142" s="11" t="s">
        <v>24</v>
      </c>
      <c r="AY142" s="192" t="s">
        <v>171</v>
      </c>
    </row>
    <row r="143" spans="2:65" s="1" customFormat="1" ht="16.5" customHeight="1">
      <c r="B143" s="173"/>
      <c r="C143" s="174" t="s">
        <v>120</v>
      </c>
      <c r="D143" s="174" t="s">
        <v>173</v>
      </c>
      <c r="E143" s="175" t="s">
        <v>508</v>
      </c>
      <c r="F143" s="176" t="s">
        <v>509</v>
      </c>
      <c r="G143" s="177" t="s">
        <v>194</v>
      </c>
      <c r="H143" s="178">
        <v>3.056</v>
      </c>
      <c r="I143" s="179"/>
      <c r="J143" s="180">
        <f>ROUND(I143*H143,2)</f>
        <v>0</v>
      </c>
      <c r="K143" s="176" t="s">
        <v>195</v>
      </c>
      <c r="L143" s="41"/>
      <c r="M143" s="181" t="s">
        <v>5</v>
      </c>
      <c r="N143" s="182" t="s">
        <v>46</v>
      </c>
      <c r="O143" s="42"/>
      <c r="P143" s="183">
        <f>O143*H143</f>
        <v>0</v>
      </c>
      <c r="Q143" s="183">
        <v>0.63431000000000004</v>
      </c>
      <c r="R143" s="183">
        <f>Q143*H143</f>
        <v>1.9384513600000002</v>
      </c>
      <c r="S143" s="183">
        <v>0</v>
      </c>
      <c r="T143" s="184">
        <f>S143*H143</f>
        <v>0</v>
      </c>
      <c r="AR143" s="24" t="s">
        <v>177</v>
      </c>
      <c r="AT143" s="24" t="s">
        <v>173</v>
      </c>
      <c r="AU143" s="24" t="s">
        <v>84</v>
      </c>
      <c r="AY143" s="24" t="s">
        <v>171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24" t="s">
        <v>24</v>
      </c>
      <c r="BK143" s="185">
        <f>ROUND(I143*H143,2)</f>
        <v>0</v>
      </c>
      <c r="BL143" s="24" t="s">
        <v>177</v>
      </c>
      <c r="BM143" s="24" t="s">
        <v>510</v>
      </c>
    </row>
    <row r="144" spans="2:65" s="1" customFormat="1" ht="13.5">
      <c r="B144" s="41"/>
      <c r="D144" s="186" t="s">
        <v>179</v>
      </c>
      <c r="F144" s="187" t="s">
        <v>511</v>
      </c>
      <c r="I144" s="188"/>
      <c r="L144" s="41"/>
      <c r="M144" s="189"/>
      <c r="N144" s="42"/>
      <c r="O144" s="42"/>
      <c r="P144" s="42"/>
      <c r="Q144" s="42"/>
      <c r="R144" s="42"/>
      <c r="S144" s="42"/>
      <c r="T144" s="70"/>
      <c r="AT144" s="24" t="s">
        <v>179</v>
      </c>
      <c r="AU144" s="24" t="s">
        <v>84</v>
      </c>
    </row>
    <row r="145" spans="2:65" s="1" customFormat="1" ht="27">
      <c r="B145" s="41"/>
      <c r="D145" s="186" t="s">
        <v>181</v>
      </c>
      <c r="F145" s="190" t="s">
        <v>453</v>
      </c>
      <c r="I145" s="188"/>
      <c r="L145" s="41"/>
      <c r="M145" s="189"/>
      <c r="N145" s="42"/>
      <c r="O145" s="42"/>
      <c r="P145" s="42"/>
      <c r="Q145" s="42"/>
      <c r="R145" s="42"/>
      <c r="S145" s="42"/>
      <c r="T145" s="70"/>
      <c r="AT145" s="24" t="s">
        <v>181</v>
      </c>
      <c r="AU145" s="24" t="s">
        <v>84</v>
      </c>
    </row>
    <row r="146" spans="2:65" s="11" customFormat="1" ht="13.5">
      <c r="B146" s="191"/>
      <c r="D146" s="186" t="s">
        <v>183</v>
      </c>
      <c r="E146" s="192" t="s">
        <v>5</v>
      </c>
      <c r="F146" s="193" t="s">
        <v>512</v>
      </c>
      <c r="H146" s="194">
        <v>2.778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183</v>
      </c>
      <c r="AU146" s="192" t="s">
        <v>84</v>
      </c>
      <c r="AV146" s="11" t="s">
        <v>84</v>
      </c>
      <c r="AW146" s="11" t="s">
        <v>39</v>
      </c>
      <c r="AX146" s="11" t="s">
        <v>24</v>
      </c>
      <c r="AY146" s="192" t="s">
        <v>171</v>
      </c>
    </row>
    <row r="147" spans="2:65" s="11" customFormat="1" ht="13.5">
      <c r="B147" s="191"/>
      <c r="D147" s="186" t="s">
        <v>183</v>
      </c>
      <c r="F147" s="193" t="s">
        <v>513</v>
      </c>
      <c r="H147" s="194">
        <v>3.056</v>
      </c>
      <c r="I147" s="195"/>
      <c r="L147" s="191"/>
      <c r="M147" s="196"/>
      <c r="N147" s="197"/>
      <c r="O147" s="197"/>
      <c r="P147" s="197"/>
      <c r="Q147" s="197"/>
      <c r="R147" s="197"/>
      <c r="S147" s="197"/>
      <c r="T147" s="198"/>
      <c r="AT147" s="192" t="s">
        <v>183</v>
      </c>
      <c r="AU147" s="192" t="s">
        <v>84</v>
      </c>
      <c r="AV147" s="11" t="s">
        <v>84</v>
      </c>
      <c r="AW147" s="11" t="s">
        <v>6</v>
      </c>
      <c r="AX147" s="11" t="s">
        <v>24</v>
      </c>
      <c r="AY147" s="192" t="s">
        <v>171</v>
      </c>
    </row>
    <row r="148" spans="2:65" s="10" customFormat="1" ht="29.85" customHeight="1">
      <c r="B148" s="160"/>
      <c r="D148" s="161" t="s">
        <v>74</v>
      </c>
      <c r="E148" s="171" t="s">
        <v>203</v>
      </c>
      <c r="F148" s="171" t="s">
        <v>514</v>
      </c>
      <c r="I148" s="163"/>
      <c r="J148" s="172">
        <f>BK148</f>
        <v>0</v>
      </c>
      <c r="L148" s="160"/>
      <c r="M148" s="165"/>
      <c r="N148" s="166"/>
      <c r="O148" s="166"/>
      <c r="P148" s="167">
        <f>SUM(P149:P152)</f>
        <v>0</v>
      </c>
      <c r="Q148" s="166"/>
      <c r="R148" s="167">
        <f>SUM(R149:R152)</f>
        <v>0</v>
      </c>
      <c r="S148" s="166"/>
      <c r="T148" s="168">
        <f>SUM(T149:T152)</f>
        <v>0</v>
      </c>
      <c r="AR148" s="161" t="s">
        <v>24</v>
      </c>
      <c r="AT148" s="169" t="s">
        <v>74</v>
      </c>
      <c r="AU148" s="169" t="s">
        <v>24</v>
      </c>
      <c r="AY148" s="161" t="s">
        <v>171</v>
      </c>
      <c r="BK148" s="170">
        <f>SUM(BK149:BK152)</f>
        <v>0</v>
      </c>
    </row>
    <row r="149" spans="2:65" s="1" customFormat="1" ht="25.5" customHeight="1">
      <c r="B149" s="173"/>
      <c r="C149" s="174" t="s">
        <v>11</v>
      </c>
      <c r="D149" s="174" t="s">
        <v>173</v>
      </c>
      <c r="E149" s="175" t="s">
        <v>515</v>
      </c>
      <c r="F149" s="176" t="s">
        <v>516</v>
      </c>
      <c r="G149" s="177" t="s">
        <v>176</v>
      </c>
      <c r="H149" s="178">
        <v>14.3</v>
      </c>
      <c r="I149" s="179"/>
      <c r="J149" s="180">
        <f>ROUND(I149*H149,2)</f>
        <v>0</v>
      </c>
      <c r="K149" s="176" t="s">
        <v>5</v>
      </c>
      <c r="L149" s="41"/>
      <c r="M149" s="181" t="s">
        <v>5</v>
      </c>
      <c r="N149" s="182" t="s">
        <v>46</v>
      </c>
      <c r="O149" s="42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AR149" s="24" t="s">
        <v>177</v>
      </c>
      <c r="AT149" s="24" t="s">
        <v>173</v>
      </c>
      <c r="AU149" s="24" t="s">
        <v>84</v>
      </c>
      <c r="AY149" s="24" t="s">
        <v>171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24" t="s">
        <v>24</v>
      </c>
      <c r="BK149" s="185">
        <f>ROUND(I149*H149,2)</f>
        <v>0</v>
      </c>
      <c r="BL149" s="24" t="s">
        <v>177</v>
      </c>
      <c r="BM149" s="24" t="s">
        <v>517</v>
      </c>
    </row>
    <row r="150" spans="2:65" s="1" customFormat="1" ht="27">
      <c r="B150" s="41"/>
      <c r="D150" s="186" t="s">
        <v>179</v>
      </c>
      <c r="F150" s="187" t="s">
        <v>518</v>
      </c>
      <c r="I150" s="188"/>
      <c r="L150" s="41"/>
      <c r="M150" s="189"/>
      <c r="N150" s="42"/>
      <c r="O150" s="42"/>
      <c r="P150" s="42"/>
      <c r="Q150" s="42"/>
      <c r="R150" s="42"/>
      <c r="S150" s="42"/>
      <c r="T150" s="70"/>
      <c r="AT150" s="24" t="s">
        <v>179</v>
      </c>
      <c r="AU150" s="24" t="s">
        <v>84</v>
      </c>
    </row>
    <row r="151" spans="2:65" s="1" customFormat="1" ht="27">
      <c r="B151" s="41"/>
      <c r="D151" s="186" t="s">
        <v>181</v>
      </c>
      <c r="F151" s="190" t="s">
        <v>453</v>
      </c>
      <c r="I151" s="188"/>
      <c r="L151" s="41"/>
      <c r="M151" s="189"/>
      <c r="N151" s="42"/>
      <c r="O151" s="42"/>
      <c r="P151" s="42"/>
      <c r="Q151" s="42"/>
      <c r="R151" s="42"/>
      <c r="S151" s="42"/>
      <c r="T151" s="70"/>
      <c r="AT151" s="24" t="s">
        <v>181</v>
      </c>
      <c r="AU151" s="24" t="s">
        <v>84</v>
      </c>
    </row>
    <row r="152" spans="2:65" s="11" customFormat="1" ht="13.5">
      <c r="B152" s="191"/>
      <c r="D152" s="186" t="s">
        <v>183</v>
      </c>
      <c r="E152" s="192" t="s">
        <v>5</v>
      </c>
      <c r="F152" s="193" t="s">
        <v>519</v>
      </c>
      <c r="H152" s="194">
        <v>14.3</v>
      </c>
      <c r="I152" s="195"/>
      <c r="L152" s="191"/>
      <c r="M152" s="196"/>
      <c r="N152" s="197"/>
      <c r="O152" s="197"/>
      <c r="P152" s="197"/>
      <c r="Q152" s="197"/>
      <c r="R152" s="197"/>
      <c r="S152" s="197"/>
      <c r="T152" s="198"/>
      <c r="AT152" s="192" t="s">
        <v>183</v>
      </c>
      <c r="AU152" s="192" t="s">
        <v>84</v>
      </c>
      <c r="AV152" s="11" t="s">
        <v>84</v>
      </c>
      <c r="AW152" s="11" t="s">
        <v>39</v>
      </c>
      <c r="AX152" s="11" t="s">
        <v>24</v>
      </c>
      <c r="AY152" s="192" t="s">
        <v>171</v>
      </c>
    </row>
    <row r="153" spans="2:65" s="10" customFormat="1" ht="29.85" customHeight="1">
      <c r="B153" s="160"/>
      <c r="D153" s="161" t="s">
        <v>74</v>
      </c>
      <c r="E153" s="171" t="s">
        <v>436</v>
      </c>
      <c r="F153" s="171" t="s">
        <v>437</v>
      </c>
      <c r="I153" s="163"/>
      <c r="J153" s="172">
        <f>BK153</f>
        <v>0</v>
      </c>
      <c r="L153" s="160"/>
      <c r="M153" s="165"/>
      <c r="N153" s="166"/>
      <c r="O153" s="166"/>
      <c r="P153" s="167">
        <f>SUM(P154:P155)</f>
        <v>0</v>
      </c>
      <c r="Q153" s="166"/>
      <c r="R153" s="167">
        <f>SUM(R154:R155)</f>
        <v>0</v>
      </c>
      <c r="S153" s="166"/>
      <c r="T153" s="168">
        <f>SUM(T154:T155)</f>
        <v>0</v>
      </c>
      <c r="AR153" s="161" t="s">
        <v>24</v>
      </c>
      <c r="AT153" s="169" t="s">
        <v>74</v>
      </c>
      <c r="AU153" s="169" t="s">
        <v>24</v>
      </c>
      <c r="AY153" s="161" t="s">
        <v>171</v>
      </c>
      <c r="BK153" s="170">
        <f>SUM(BK154:BK155)</f>
        <v>0</v>
      </c>
    </row>
    <row r="154" spans="2:65" s="1" customFormat="1" ht="16.5" customHeight="1">
      <c r="B154" s="173"/>
      <c r="C154" s="174" t="s">
        <v>125</v>
      </c>
      <c r="D154" s="174" t="s">
        <v>173</v>
      </c>
      <c r="E154" s="175" t="s">
        <v>520</v>
      </c>
      <c r="F154" s="176" t="s">
        <v>521</v>
      </c>
      <c r="G154" s="177" t="s">
        <v>259</v>
      </c>
      <c r="H154" s="178">
        <v>5.5659999999999998</v>
      </c>
      <c r="I154" s="179"/>
      <c r="J154" s="180">
        <f>ROUND(I154*H154,2)</f>
        <v>0</v>
      </c>
      <c r="K154" s="176" t="s">
        <v>195</v>
      </c>
      <c r="L154" s="41"/>
      <c r="M154" s="181" t="s">
        <v>5</v>
      </c>
      <c r="N154" s="182" t="s">
        <v>46</v>
      </c>
      <c r="O154" s="42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AR154" s="24" t="s">
        <v>177</v>
      </c>
      <c r="AT154" s="24" t="s">
        <v>173</v>
      </c>
      <c r="AU154" s="24" t="s">
        <v>84</v>
      </c>
      <c r="AY154" s="24" t="s">
        <v>171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24" t="s">
        <v>24</v>
      </c>
      <c r="BK154" s="185">
        <f>ROUND(I154*H154,2)</f>
        <v>0</v>
      </c>
      <c r="BL154" s="24" t="s">
        <v>177</v>
      </c>
      <c r="BM154" s="24" t="s">
        <v>522</v>
      </c>
    </row>
    <row r="155" spans="2:65" s="1" customFormat="1" ht="13.5">
      <c r="B155" s="41"/>
      <c r="D155" s="186" t="s">
        <v>179</v>
      </c>
      <c r="F155" s="187" t="s">
        <v>523</v>
      </c>
      <c r="I155" s="188"/>
      <c r="L155" s="41"/>
      <c r="M155" s="189"/>
      <c r="N155" s="42"/>
      <c r="O155" s="42"/>
      <c r="P155" s="42"/>
      <c r="Q155" s="42"/>
      <c r="R155" s="42"/>
      <c r="S155" s="42"/>
      <c r="T155" s="70"/>
      <c r="AT155" s="24" t="s">
        <v>179</v>
      </c>
      <c r="AU155" s="24" t="s">
        <v>84</v>
      </c>
    </row>
    <row r="156" spans="2:65" s="10" customFormat="1" ht="37.35" customHeight="1">
      <c r="B156" s="160"/>
      <c r="D156" s="161" t="s">
        <v>74</v>
      </c>
      <c r="E156" s="162" t="s">
        <v>524</v>
      </c>
      <c r="F156" s="162" t="s">
        <v>525</v>
      </c>
      <c r="I156" s="163"/>
      <c r="J156" s="164">
        <f>BK156</f>
        <v>0</v>
      </c>
      <c r="L156" s="160"/>
      <c r="M156" s="165"/>
      <c r="N156" s="166"/>
      <c r="O156" s="166"/>
      <c r="P156" s="167">
        <f>P157+P167</f>
        <v>0</v>
      </c>
      <c r="Q156" s="166"/>
      <c r="R156" s="167">
        <f>R157+R167</f>
        <v>1.0540160000000002E-2</v>
      </c>
      <c r="S156" s="166"/>
      <c r="T156" s="168">
        <f>T157+T167</f>
        <v>0</v>
      </c>
      <c r="AR156" s="161" t="s">
        <v>84</v>
      </c>
      <c r="AT156" s="169" t="s">
        <v>74</v>
      </c>
      <c r="AU156" s="169" t="s">
        <v>75</v>
      </c>
      <c r="AY156" s="161" t="s">
        <v>171</v>
      </c>
      <c r="BK156" s="170">
        <f>BK157+BK167</f>
        <v>0</v>
      </c>
    </row>
    <row r="157" spans="2:65" s="10" customFormat="1" ht="19.899999999999999" customHeight="1">
      <c r="B157" s="160"/>
      <c r="D157" s="161" t="s">
        <v>74</v>
      </c>
      <c r="E157" s="171" t="s">
        <v>526</v>
      </c>
      <c r="F157" s="171" t="s">
        <v>527</v>
      </c>
      <c r="I157" s="163"/>
      <c r="J157" s="172">
        <f>BK157</f>
        <v>0</v>
      </c>
      <c r="L157" s="160"/>
      <c r="M157" s="165"/>
      <c r="N157" s="166"/>
      <c r="O157" s="166"/>
      <c r="P157" s="167">
        <f>SUM(P158:P166)</f>
        <v>0</v>
      </c>
      <c r="Q157" s="166"/>
      <c r="R157" s="167">
        <f>SUM(R158:R166)</f>
        <v>5.4615600000000007E-3</v>
      </c>
      <c r="S157" s="166"/>
      <c r="T157" s="168">
        <f>SUM(T158:T166)</f>
        <v>0</v>
      </c>
      <c r="AR157" s="161" t="s">
        <v>84</v>
      </c>
      <c r="AT157" s="169" t="s">
        <v>74</v>
      </c>
      <c r="AU157" s="169" t="s">
        <v>24</v>
      </c>
      <c r="AY157" s="161" t="s">
        <v>171</v>
      </c>
      <c r="BK157" s="170">
        <f>SUM(BK158:BK166)</f>
        <v>0</v>
      </c>
    </row>
    <row r="158" spans="2:65" s="1" customFormat="1" ht="25.5" customHeight="1">
      <c r="B158" s="173"/>
      <c r="C158" s="174" t="s">
        <v>128</v>
      </c>
      <c r="D158" s="174" t="s">
        <v>173</v>
      </c>
      <c r="E158" s="175" t="s">
        <v>528</v>
      </c>
      <c r="F158" s="176" t="s">
        <v>529</v>
      </c>
      <c r="G158" s="177" t="s">
        <v>194</v>
      </c>
      <c r="H158" s="178">
        <v>5.0570000000000004</v>
      </c>
      <c r="I158" s="179"/>
      <c r="J158" s="180">
        <f>ROUND(I158*H158,2)</f>
        <v>0</v>
      </c>
      <c r="K158" s="176" t="s">
        <v>5</v>
      </c>
      <c r="L158" s="41"/>
      <c r="M158" s="181" t="s">
        <v>5</v>
      </c>
      <c r="N158" s="182" t="s">
        <v>46</v>
      </c>
      <c r="O158" s="42"/>
      <c r="P158" s="183">
        <f>O158*H158</f>
        <v>0</v>
      </c>
      <c r="Q158" s="183">
        <v>1.08E-3</v>
      </c>
      <c r="R158" s="183">
        <f>Q158*H158</f>
        <v>5.4615600000000007E-3</v>
      </c>
      <c r="S158" s="183">
        <v>0</v>
      </c>
      <c r="T158" s="184">
        <f>S158*H158</f>
        <v>0</v>
      </c>
      <c r="AR158" s="24" t="s">
        <v>125</v>
      </c>
      <c r="AT158" s="24" t="s">
        <v>173</v>
      </c>
      <c r="AU158" s="24" t="s">
        <v>84</v>
      </c>
      <c r="AY158" s="24" t="s">
        <v>171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24" t="s">
        <v>24</v>
      </c>
      <c r="BK158" s="185">
        <f>ROUND(I158*H158,2)</f>
        <v>0</v>
      </c>
      <c r="BL158" s="24" t="s">
        <v>125</v>
      </c>
      <c r="BM158" s="24" t="s">
        <v>530</v>
      </c>
    </row>
    <row r="159" spans="2:65" s="1" customFormat="1" ht="27">
      <c r="B159" s="41"/>
      <c r="D159" s="186" t="s">
        <v>179</v>
      </c>
      <c r="F159" s="187" t="s">
        <v>531</v>
      </c>
      <c r="I159" s="188"/>
      <c r="L159" s="41"/>
      <c r="M159" s="189"/>
      <c r="N159" s="42"/>
      <c r="O159" s="42"/>
      <c r="P159" s="42"/>
      <c r="Q159" s="42"/>
      <c r="R159" s="42"/>
      <c r="S159" s="42"/>
      <c r="T159" s="70"/>
      <c r="AT159" s="24" t="s">
        <v>179</v>
      </c>
      <c r="AU159" s="24" t="s">
        <v>84</v>
      </c>
    </row>
    <row r="160" spans="2:65" s="1" customFormat="1" ht="27">
      <c r="B160" s="41"/>
      <c r="D160" s="186" t="s">
        <v>181</v>
      </c>
      <c r="F160" s="190" t="s">
        <v>453</v>
      </c>
      <c r="I160" s="188"/>
      <c r="L160" s="41"/>
      <c r="M160" s="189"/>
      <c r="N160" s="42"/>
      <c r="O160" s="42"/>
      <c r="P160" s="42"/>
      <c r="Q160" s="42"/>
      <c r="R160" s="42"/>
      <c r="S160" s="42"/>
      <c r="T160" s="70"/>
      <c r="AT160" s="24" t="s">
        <v>181</v>
      </c>
      <c r="AU160" s="24" t="s">
        <v>84</v>
      </c>
    </row>
    <row r="161" spans="2:65" s="11" customFormat="1" ht="13.5">
      <c r="B161" s="191"/>
      <c r="D161" s="186" t="s">
        <v>183</v>
      </c>
      <c r="E161" s="192" t="s">
        <v>5</v>
      </c>
      <c r="F161" s="193" t="s">
        <v>532</v>
      </c>
      <c r="H161" s="194">
        <v>4.5860000000000003</v>
      </c>
      <c r="I161" s="195"/>
      <c r="L161" s="191"/>
      <c r="M161" s="196"/>
      <c r="N161" s="197"/>
      <c r="O161" s="197"/>
      <c r="P161" s="197"/>
      <c r="Q161" s="197"/>
      <c r="R161" s="197"/>
      <c r="S161" s="197"/>
      <c r="T161" s="198"/>
      <c r="AT161" s="192" t="s">
        <v>183</v>
      </c>
      <c r="AU161" s="192" t="s">
        <v>84</v>
      </c>
      <c r="AV161" s="11" t="s">
        <v>84</v>
      </c>
      <c r="AW161" s="11" t="s">
        <v>39</v>
      </c>
      <c r="AX161" s="11" t="s">
        <v>75</v>
      </c>
      <c r="AY161" s="192" t="s">
        <v>171</v>
      </c>
    </row>
    <row r="162" spans="2:65" s="12" customFormat="1" ht="13.5">
      <c r="B162" s="199"/>
      <c r="D162" s="186" t="s">
        <v>183</v>
      </c>
      <c r="E162" s="200" t="s">
        <v>5</v>
      </c>
      <c r="F162" s="201" t="s">
        <v>533</v>
      </c>
      <c r="H162" s="200" t="s">
        <v>5</v>
      </c>
      <c r="I162" s="202"/>
      <c r="L162" s="199"/>
      <c r="M162" s="203"/>
      <c r="N162" s="204"/>
      <c r="O162" s="204"/>
      <c r="P162" s="204"/>
      <c r="Q162" s="204"/>
      <c r="R162" s="204"/>
      <c r="S162" s="204"/>
      <c r="T162" s="205"/>
      <c r="AT162" s="200" t="s">
        <v>183</v>
      </c>
      <c r="AU162" s="200" t="s">
        <v>84</v>
      </c>
      <c r="AV162" s="12" t="s">
        <v>24</v>
      </c>
      <c r="AW162" s="12" t="s">
        <v>39</v>
      </c>
      <c r="AX162" s="12" t="s">
        <v>75</v>
      </c>
      <c r="AY162" s="200" t="s">
        <v>171</v>
      </c>
    </row>
    <row r="163" spans="2:65" s="11" customFormat="1" ht="13.5">
      <c r="B163" s="191"/>
      <c r="D163" s="186" t="s">
        <v>183</v>
      </c>
      <c r="E163" s="192" t="s">
        <v>5</v>
      </c>
      <c r="F163" s="193" t="s">
        <v>534</v>
      </c>
      <c r="H163" s="194">
        <v>0.13800000000000001</v>
      </c>
      <c r="I163" s="195"/>
      <c r="L163" s="191"/>
      <c r="M163" s="196"/>
      <c r="N163" s="197"/>
      <c r="O163" s="197"/>
      <c r="P163" s="197"/>
      <c r="Q163" s="197"/>
      <c r="R163" s="197"/>
      <c r="S163" s="197"/>
      <c r="T163" s="198"/>
      <c r="AT163" s="192" t="s">
        <v>183</v>
      </c>
      <c r="AU163" s="192" t="s">
        <v>84</v>
      </c>
      <c r="AV163" s="11" t="s">
        <v>84</v>
      </c>
      <c r="AW163" s="11" t="s">
        <v>39</v>
      </c>
      <c r="AX163" s="11" t="s">
        <v>75</v>
      </c>
      <c r="AY163" s="192" t="s">
        <v>171</v>
      </c>
    </row>
    <row r="164" spans="2:65" s="11" customFormat="1" ht="13.5">
      <c r="B164" s="191"/>
      <c r="D164" s="186" t="s">
        <v>183</v>
      </c>
      <c r="E164" s="192" t="s">
        <v>5</v>
      </c>
      <c r="F164" s="193" t="s">
        <v>535</v>
      </c>
      <c r="H164" s="194">
        <v>0.22600000000000001</v>
      </c>
      <c r="I164" s="195"/>
      <c r="L164" s="191"/>
      <c r="M164" s="196"/>
      <c r="N164" s="197"/>
      <c r="O164" s="197"/>
      <c r="P164" s="197"/>
      <c r="Q164" s="197"/>
      <c r="R164" s="197"/>
      <c r="S164" s="197"/>
      <c r="T164" s="198"/>
      <c r="AT164" s="192" t="s">
        <v>183</v>
      </c>
      <c r="AU164" s="192" t="s">
        <v>84</v>
      </c>
      <c r="AV164" s="11" t="s">
        <v>84</v>
      </c>
      <c r="AW164" s="11" t="s">
        <v>39</v>
      </c>
      <c r="AX164" s="11" t="s">
        <v>75</v>
      </c>
      <c r="AY164" s="192" t="s">
        <v>171</v>
      </c>
    </row>
    <row r="165" spans="2:65" s="11" customFormat="1" ht="13.5">
      <c r="B165" s="191"/>
      <c r="D165" s="186" t="s">
        <v>183</v>
      </c>
      <c r="E165" s="192" t="s">
        <v>5</v>
      </c>
      <c r="F165" s="193" t="s">
        <v>536</v>
      </c>
      <c r="H165" s="194">
        <v>0.107</v>
      </c>
      <c r="I165" s="195"/>
      <c r="L165" s="191"/>
      <c r="M165" s="196"/>
      <c r="N165" s="197"/>
      <c r="O165" s="197"/>
      <c r="P165" s="197"/>
      <c r="Q165" s="197"/>
      <c r="R165" s="197"/>
      <c r="S165" s="197"/>
      <c r="T165" s="198"/>
      <c r="AT165" s="192" t="s">
        <v>183</v>
      </c>
      <c r="AU165" s="192" t="s">
        <v>84</v>
      </c>
      <c r="AV165" s="11" t="s">
        <v>84</v>
      </c>
      <c r="AW165" s="11" t="s">
        <v>39</v>
      </c>
      <c r="AX165" s="11" t="s">
        <v>75</v>
      </c>
      <c r="AY165" s="192" t="s">
        <v>171</v>
      </c>
    </row>
    <row r="166" spans="2:65" s="13" customFormat="1" ht="13.5">
      <c r="B166" s="206"/>
      <c r="D166" s="186" t="s">
        <v>183</v>
      </c>
      <c r="E166" s="207" t="s">
        <v>5</v>
      </c>
      <c r="F166" s="208" t="s">
        <v>249</v>
      </c>
      <c r="H166" s="209">
        <v>5.0570000000000004</v>
      </c>
      <c r="I166" s="210"/>
      <c r="L166" s="206"/>
      <c r="M166" s="211"/>
      <c r="N166" s="212"/>
      <c r="O166" s="212"/>
      <c r="P166" s="212"/>
      <c r="Q166" s="212"/>
      <c r="R166" s="212"/>
      <c r="S166" s="212"/>
      <c r="T166" s="213"/>
      <c r="AT166" s="207" t="s">
        <v>183</v>
      </c>
      <c r="AU166" s="207" t="s">
        <v>84</v>
      </c>
      <c r="AV166" s="13" t="s">
        <v>177</v>
      </c>
      <c r="AW166" s="13" t="s">
        <v>39</v>
      </c>
      <c r="AX166" s="13" t="s">
        <v>24</v>
      </c>
      <c r="AY166" s="207" t="s">
        <v>171</v>
      </c>
    </row>
    <row r="167" spans="2:65" s="10" customFormat="1" ht="29.85" customHeight="1">
      <c r="B167" s="160"/>
      <c r="D167" s="161" t="s">
        <v>74</v>
      </c>
      <c r="E167" s="171" t="s">
        <v>537</v>
      </c>
      <c r="F167" s="171" t="s">
        <v>538</v>
      </c>
      <c r="I167" s="163"/>
      <c r="J167" s="172">
        <f>BK167</f>
        <v>0</v>
      </c>
      <c r="L167" s="160"/>
      <c r="M167" s="165"/>
      <c r="N167" s="166"/>
      <c r="O167" s="166"/>
      <c r="P167" s="167">
        <f>SUM(P168:P181)</f>
        <v>0</v>
      </c>
      <c r="Q167" s="166"/>
      <c r="R167" s="167">
        <f>SUM(R168:R181)</f>
        <v>5.0786000000000008E-3</v>
      </c>
      <c r="S167" s="166"/>
      <c r="T167" s="168">
        <f>SUM(T168:T181)</f>
        <v>0</v>
      </c>
      <c r="AR167" s="161" t="s">
        <v>84</v>
      </c>
      <c r="AT167" s="169" t="s">
        <v>74</v>
      </c>
      <c r="AU167" s="169" t="s">
        <v>24</v>
      </c>
      <c r="AY167" s="161" t="s">
        <v>171</v>
      </c>
      <c r="BK167" s="170">
        <f>SUM(BK168:BK181)</f>
        <v>0</v>
      </c>
    </row>
    <row r="168" spans="2:65" s="1" customFormat="1" ht="25.5" customHeight="1">
      <c r="B168" s="173"/>
      <c r="C168" s="174" t="s">
        <v>131</v>
      </c>
      <c r="D168" s="174" t="s">
        <v>173</v>
      </c>
      <c r="E168" s="175" t="s">
        <v>539</v>
      </c>
      <c r="F168" s="176" t="s">
        <v>540</v>
      </c>
      <c r="G168" s="177" t="s">
        <v>176</v>
      </c>
      <c r="H168" s="178">
        <v>126.965</v>
      </c>
      <c r="I168" s="179"/>
      <c r="J168" s="180">
        <f>ROUND(I168*H168,2)</f>
        <v>0</v>
      </c>
      <c r="K168" s="176" t="s">
        <v>195</v>
      </c>
      <c r="L168" s="41"/>
      <c r="M168" s="181" t="s">
        <v>5</v>
      </c>
      <c r="N168" s="182" t="s">
        <v>46</v>
      </c>
      <c r="O168" s="42"/>
      <c r="P168" s="183">
        <f>O168*H168</f>
        <v>0</v>
      </c>
      <c r="Q168" s="183">
        <v>4.0000000000000003E-5</v>
      </c>
      <c r="R168" s="183">
        <f>Q168*H168</f>
        <v>5.0786000000000008E-3</v>
      </c>
      <c r="S168" s="183">
        <v>0</v>
      </c>
      <c r="T168" s="184">
        <f>S168*H168</f>
        <v>0</v>
      </c>
      <c r="AR168" s="24" t="s">
        <v>125</v>
      </c>
      <c r="AT168" s="24" t="s">
        <v>173</v>
      </c>
      <c r="AU168" s="24" t="s">
        <v>84</v>
      </c>
      <c r="AY168" s="24" t="s">
        <v>171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4" t="s">
        <v>24</v>
      </c>
      <c r="BK168" s="185">
        <f>ROUND(I168*H168,2)</f>
        <v>0</v>
      </c>
      <c r="BL168" s="24" t="s">
        <v>125</v>
      </c>
      <c r="BM168" s="24" t="s">
        <v>541</v>
      </c>
    </row>
    <row r="169" spans="2:65" s="1" customFormat="1" ht="27">
      <c r="B169" s="41"/>
      <c r="D169" s="186" t="s">
        <v>179</v>
      </c>
      <c r="F169" s="187" t="s">
        <v>542</v>
      </c>
      <c r="I169" s="188"/>
      <c r="L169" s="41"/>
      <c r="M169" s="189"/>
      <c r="N169" s="42"/>
      <c r="O169" s="42"/>
      <c r="P169" s="42"/>
      <c r="Q169" s="42"/>
      <c r="R169" s="42"/>
      <c r="S169" s="42"/>
      <c r="T169" s="70"/>
      <c r="AT169" s="24" t="s">
        <v>179</v>
      </c>
      <c r="AU169" s="24" t="s">
        <v>84</v>
      </c>
    </row>
    <row r="170" spans="2:65" s="1" customFormat="1" ht="27">
      <c r="B170" s="41"/>
      <c r="D170" s="186" t="s">
        <v>181</v>
      </c>
      <c r="F170" s="190" t="s">
        <v>453</v>
      </c>
      <c r="I170" s="188"/>
      <c r="L170" s="41"/>
      <c r="M170" s="189"/>
      <c r="N170" s="42"/>
      <c r="O170" s="42"/>
      <c r="P170" s="42"/>
      <c r="Q170" s="42"/>
      <c r="R170" s="42"/>
      <c r="S170" s="42"/>
      <c r="T170" s="70"/>
      <c r="AT170" s="24" t="s">
        <v>181</v>
      </c>
      <c r="AU170" s="24" t="s">
        <v>84</v>
      </c>
    </row>
    <row r="171" spans="2:65" s="11" customFormat="1" ht="13.5">
      <c r="B171" s="191"/>
      <c r="D171" s="186" t="s">
        <v>183</v>
      </c>
      <c r="E171" s="192" t="s">
        <v>5</v>
      </c>
      <c r="F171" s="193" t="s">
        <v>543</v>
      </c>
      <c r="H171" s="194">
        <v>31.651</v>
      </c>
      <c r="I171" s="195"/>
      <c r="L171" s="191"/>
      <c r="M171" s="196"/>
      <c r="N171" s="197"/>
      <c r="O171" s="197"/>
      <c r="P171" s="197"/>
      <c r="Q171" s="197"/>
      <c r="R171" s="197"/>
      <c r="S171" s="197"/>
      <c r="T171" s="198"/>
      <c r="AT171" s="192" t="s">
        <v>183</v>
      </c>
      <c r="AU171" s="192" t="s">
        <v>84</v>
      </c>
      <c r="AV171" s="11" t="s">
        <v>84</v>
      </c>
      <c r="AW171" s="11" t="s">
        <v>39</v>
      </c>
      <c r="AX171" s="11" t="s">
        <v>75</v>
      </c>
      <c r="AY171" s="192" t="s">
        <v>171</v>
      </c>
    </row>
    <row r="172" spans="2:65" s="11" customFormat="1" ht="13.5">
      <c r="B172" s="191"/>
      <c r="D172" s="186" t="s">
        <v>183</v>
      </c>
      <c r="E172" s="192" t="s">
        <v>5</v>
      </c>
      <c r="F172" s="193" t="s">
        <v>544</v>
      </c>
      <c r="H172" s="194">
        <v>38.685000000000002</v>
      </c>
      <c r="I172" s="195"/>
      <c r="L172" s="191"/>
      <c r="M172" s="196"/>
      <c r="N172" s="197"/>
      <c r="O172" s="197"/>
      <c r="P172" s="197"/>
      <c r="Q172" s="197"/>
      <c r="R172" s="197"/>
      <c r="S172" s="197"/>
      <c r="T172" s="198"/>
      <c r="AT172" s="192" t="s">
        <v>183</v>
      </c>
      <c r="AU172" s="192" t="s">
        <v>84</v>
      </c>
      <c r="AV172" s="11" t="s">
        <v>84</v>
      </c>
      <c r="AW172" s="11" t="s">
        <v>39</v>
      </c>
      <c r="AX172" s="11" t="s">
        <v>75</v>
      </c>
      <c r="AY172" s="192" t="s">
        <v>171</v>
      </c>
    </row>
    <row r="173" spans="2:65" s="11" customFormat="1" ht="13.5">
      <c r="B173" s="191"/>
      <c r="D173" s="186" t="s">
        <v>183</v>
      </c>
      <c r="E173" s="192" t="s">
        <v>5</v>
      </c>
      <c r="F173" s="193" t="s">
        <v>545</v>
      </c>
      <c r="H173" s="194">
        <v>11.957000000000001</v>
      </c>
      <c r="I173" s="195"/>
      <c r="L173" s="191"/>
      <c r="M173" s="196"/>
      <c r="N173" s="197"/>
      <c r="O173" s="197"/>
      <c r="P173" s="197"/>
      <c r="Q173" s="197"/>
      <c r="R173" s="197"/>
      <c r="S173" s="197"/>
      <c r="T173" s="198"/>
      <c r="AT173" s="192" t="s">
        <v>183</v>
      </c>
      <c r="AU173" s="192" t="s">
        <v>84</v>
      </c>
      <c r="AV173" s="11" t="s">
        <v>84</v>
      </c>
      <c r="AW173" s="11" t="s">
        <v>39</v>
      </c>
      <c r="AX173" s="11" t="s">
        <v>75</v>
      </c>
      <c r="AY173" s="192" t="s">
        <v>171</v>
      </c>
    </row>
    <row r="174" spans="2:65" s="11" customFormat="1" ht="13.5">
      <c r="B174" s="191"/>
      <c r="D174" s="186" t="s">
        <v>183</v>
      </c>
      <c r="E174" s="192" t="s">
        <v>5</v>
      </c>
      <c r="F174" s="193" t="s">
        <v>546</v>
      </c>
      <c r="H174" s="194">
        <v>1.9339999999999999</v>
      </c>
      <c r="I174" s="195"/>
      <c r="L174" s="191"/>
      <c r="M174" s="196"/>
      <c r="N174" s="197"/>
      <c r="O174" s="197"/>
      <c r="P174" s="197"/>
      <c r="Q174" s="197"/>
      <c r="R174" s="197"/>
      <c r="S174" s="197"/>
      <c r="T174" s="198"/>
      <c r="AT174" s="192" t="s">
        <v>183</v>
      </c>
      <c r="AU174" s="192" t="s">
        <v>84</v>
      </c>
      <c r="AV174" s="11" t="s">
        <v>84</v>
      </c>
      <c r="AW174" s="11" t="s">
        <v>39</v>
      </c>
      <c r="AX174" s="11" t="s">
        <v>75</v>
      </c>
      <c r="AY174" s="192" t="s">
        <v>171</v>
      </c>
    </row>
    <row r="175" spans="2:65" s="11" customFormat="1" ht="13.5">
      <c r="B175" s="191"/>
      <c r="D175" s="186" t="s">
        <v>183</v>
      </c>
      <c r="E175" s="192" t="s">
        <v>5</v>
      </c>
      <c r="F175" s="193" t="s">
        <v>547</v>
      </c>
      <c r="H175" s="194">
        <v>5.5259999999999998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183</v>
      </c>
      <c r="AU175" s="192" t="s">
        <v>84</v>
      </c>
      <c r="AV175" s="11" t="s">
        <v>84</v>
      </c>
      <c r="AW175" s="11" t="s">
        <v>39</v>
      </c>
      <c r="AX175" s="11" t="s">
        <v>75</v>
      </c>
      <c r="AY175" s="192" t="s">
        <v>171</v>
      </c>
    </row>
    <row r="176" spans="2:65" s="11" customFormat="1" ht="13.5">
      <c r="B176" s="191"/>
      <c r="D176" s="186" t="s">
        <v>183</v>
      </c>
      <c r="E176" s="192" t="s">
        <v>5</v>
      </c>
      <c r="F176" s="193" t="s">
        <v>548</v>
      </c>
      <c r="H176" s="194">
        <v>9.2940000000000005</v>
      </c>
      <c r="I176" s="195"/>
      <c r="L176" s="191"/>
      <c r="M176" s="196"/>
      <c r="N176" s="197"/>
      <c r="O176" s="197"/>
      <c r="P176" s="197"/>
      <c r="Q176" s="197"/>
      <c r="R176" s="197"/>
      <c r="S176" s="197"/>
      <c r="T176" s="198"/>
      <c r="AT176" s="192" t="s">
        <v>183</v>
      </c>
      <c r="AU176" s="192" t="s">
        <v>84</v>
      </c>
      <c r="AV176" s="11" t="s">
        <v>84</v>
      </c>
      <c r="AW176" s="11" t="s">
        <v>39</v>
      </c>
      <c r="AX176" s="11" t="s">
        <v>75</v>
      </c>
      <c r="AY176" s="192" t="s">
        <v>171</v>
      </c>
    </row>
    <row r="177" spans="2:51" s="11" customFormat="1" ht="13.5">
      <c r="B177" s="191"/>
      <c r="D177" s="186" t="s">
        <v>183</v>
      </c>
      <c r="E177" s="192" t="s">
        <v>5</v>
      </c>
      <c r="F177" s="193" t="s">
        <v>549</v>
      </c>
      <c r="H177" s="194">
        <v>4.2699999999999996</v>
      </c>
      <c r="I177" s="195"/>
      <c r="L177" s="191"/>
      <c r="M177" s="196"/>
      <c r="N177" s="197"/>
      <c r="O177" s="197"/>
      <c r="P177" s="197"/>
      <c r="Q177" s="197"/>
      <c r="R177" s="197"/>
      <c r="S177" s="197"/>
      <c r="T177" s="198"/>
      <c r="AT177" s="192" t="s">
        <v>183</v>
      </c>
      <c r="AU177" s="192" t="s">
        <v>84</v>
      </c>
      <c r="AV177" s="11" t="s">
        <v>84</v>
      </c>
      <c r="AW177" s="11" t="s">
        <v>39</v>
      </c>
      <c r="AX177" s="11" t="s">
        <v>75</v>
      </c>
      <c r="AY177" s="192" t="s">
        <v>171</v>
      </c>
    </row>
    <row r="178" spans="2:51" s="11" customFormat="1" ht="13.5">
      <c r="B178" s="191"/>
      <c r="D178" s="186" t="s">
        <v>183</v>
      </c>
      <c r="E178" s="192" t="s">
        <v>5</v>
      </c>
      <c r="F178" s="193" t="s">
        <v>550</v>
      </c>
      <c r="H178" s="194">
        <v>16.992000000000001</v>
      </c>
      <c r="I178" s="195"/>
      <c r="L178" s="191"/>
      <c r="M178" s="196"/>
      <c r="N178" s="197"/>
      <c r="O178" s="197"/>
      <c r="P178" s="197"/>
      <c r="Q178" s="197"/>
      <c r="R178" s="197"/>
      <c r="S178" s="197"/>
      <c r="T178" s="198"/>
      <c r="AT178" s="192" t="s">
        <v>183</v>
      </c>
      <c r="AU178" s="192" t="s">
        <v>84</v>
      </c>
      <c r="AV178" s="11" t="s">
        <v>84</v>
      </c>
      <c r="AW178" s="11" t="s">
        <v>39</v>
      </c>
      <c r="AX178" s="11" t="s">
        <v>75</v>
      </c>
      <c r="AY178" s="192" t="s">
        <v>171</v>
      </c>
    </row>
    <row r="179" spans="2:51" s="11" customFormat="1" ht="13.5">
      <c r="B179" s="191"/>
      <c r="D179" s="186" t="s">
        <v>183</v>
      </c>
      <c r="E179" s="192" t="s">
        <v>5</v>
      </c>
      <c r="F179" s="193" t="s">
        <v>551</v>
      </c>
      <c r="H179" s="194">
        <v>3.1360000000000001</v>
      </c>
      <c r="I179" s="195"/>
      <c r="L179" s="191"/>
      <c r="M179" s="196"/>
      <c r="N179" s="197"/>
      <c r="O179" s="197"/>
      <c r="P179" s="197"/>
      <c r="Q179" s="197"/>
      <c r="R179" s="197"/>
      <c r="S179" s="197"/>
      <c r="T179" s="198"/>
      <c r="AT179" s="192" t="s">
        <v>183</v>
      </c>
      <c r="AU179" s="192" t="s">
        <v>84</v>
      </c>
      <c r="AV179" s="11" t="s">
        <v>84</v>
      </c>
      <c r="AW179" s="11" t="s">
        <v>39</v>
      </c>
      <c r="AX179" s="11" t="s">
        <v>75</v>
      </c>
      <c r="AY179" s="192" t="s">
        <v>171</v>
      </c>
    </row>
    <row r="180" spans="2:51" s="11" customFormat="1" ht="13.5">
      <c r="B180" s="191"/>
      <c r="D180" s="186" t="s">
        <v>183</v>
      </c>
      <c r="E180" s="192" t="s">
        <v>5</v>
      </c>
      <c r="F180" s="193" t="s">
        <v>552</v>
      </c>
      <c r="H180" s="194">
        <v>3.52</v>
      </c>
      <c r="I180" s="195"/>
      <c r="L180" s="191"/>
      <c r="M180" s="196"/>
      <c r="N180" s="197"/>
      <c r="O180" s="197"/>
      <c r="P180" s="197"/>
      <c r="Q180" s="197"/>
      <c r="R180" s="197"/>
      <c r="S180" s="197"/>
      <c r="T180" s="198"/>
      <c r="AT180" s="192" t="s">
        <v>183</v>
      </c>
      <c r="AU180" s="192" t="s">
        <v>84</v>
      </c>
      <c r="AV180" s="11" t="s">
        <v>84</v>
      </c>
      <c r="AW180" s="11" t="s">
        <v>39</v>
      </c>
      <c r="AX180" s="11" t="s">
        <v>75</v>
      </c>
      <c r="AY180" s="192" t="s">
        <v>171</v>
      </c>
    </row>
    <row r="181" spans="2:51" s="13" customFormat="1" ht="13.5">
      <c r="B181" s="206"/>
      <c r="D181" s="186" t="s">
        <v>183</v>
      </c>
      <c r="E181" s="207" t="s">
        <v>5</v>
      </c>
      <c r="F181" s="208" t="s">
        <v>249</v>
      </c>
      <c r="H181" s="209">
        <v>126.965</v>
      </c>
      <c r="I181" s="210"/>
      <c r="L181" s="206"/>
      <c r="M181" s="227"/>
      <c r="N181" s="228"/>
      <c r="O181" s="228"/>
      <c r="P181" s="228"/>
      <c r="Q181" s="228"/>
      <c r="R181" s="228"/>
      <c r="S181" s="228"/>
      <c r="T181" s="229"/>
      <c r="AT181" s="207" t="s">
        <v>183</v>
      </c>
      <c r="AU181" s="207" t="s">
        <v>84</v>
      </c>
      <c r="AV181" s="13" t="s">
        <v>177</v>
      </c>
      <c r="AW181" s="13" t="s">
        <v>39</v>
      </c>
      <c r="AX181" s="13" t="s">
        <v>24</v>
      </c>
      <c r="AY181" s="207" t="s">
        <v>171</v>
      </c>
    </row>
    <row r="182" spans="2:51" s="1" customFormat="1" ht="6.95" customHeight="1">
      <c r="B182" s="56"/>
      <c r="C182" s="57"/>
      <c r="D182" s="57"/>
      <c r="E182" s="57"/>
      <c r="F182" s="57"/>
      <c r="G182" s="57"/>
      <c r="H182" s="57"/>
      <c r="I182" s="127"/>
      <c r="J182" s="57"/>
      <c r="K182" s="57"/>
      <c r="L182" s="41"/>
    </row>
  </sheetData>
  <autoFilter ref="C85:K181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90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553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ROUND(J86,2)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ROUND(SUM(BE86:BE181), 2)</f>
        <v>0</v>
      </c>
      <c r="G30" s="42"/>
      <c r="H30" s="42"/>
      <c r="I30" s="119">
        <v>0.21</v>
      </c>
      <c r="J30" s="118">
        <f>ROUND(ROUND((SUM(BE86:BE181)),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ROUND(SUM(BF86:BF181), 2)</f>
        <v>0</v>
      </c>
      <c r="G31" s="42"/>
      <c r="H31" s="42"/>
      <c r="I31" s="119">
        <v>0.15</v>
      </c>
      <c r="J31" s="118">
        <f>ROUND(ROUND((SUM(BF86:BF181)),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ROUND(SUM(BG86:BG181),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ROUND(SUM(BH86:BH181),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ROUND(SUM(BI86:BI181),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03 - SO 107 Lávka pro pěší č.3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J86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J87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J88</f>
        <v>0</v>
      </c>
      <c r="K58" s="148"/>
    </row>
    <row r="59" spans="2:47" s="8" customFormat="1" ht="19.899999999999999" customHeight="1">
      <c r="B59" s="142"/>
      <c r="C59" s="143"/>
      <c r="D59" s="144" t="s">
        <v>444</v>
      </c>
      <c r="E59" s="145"/>
      <c r="F59" s="145"/>
      <c r="G59" s="145"/>
      <c r="H59" s="145"/>
      <c r="I59" s="146"/>
      <c r="J59" s="147">
        <f>J112</f>
        <v>0</v>
      </c>
      <c r="K59" s="148"/>
    </row>
    <row r="60" spans="2:47" s="8" customFormat="1" ht="19.899999999999999" customHeight="1">
      <c r="B60" s="142"/>
      <c r="C60" s="143"/>
      <c r="D60" s="144" t="s">
        <v>150</v>
      </c>
      <c r="E60" s="145"/>
      <c r="F60" s="145"/>
      <c r="G60" s="145"/>
      <c r="H60" s="145"/>
      <c r="I60" s="146"/>
      <c r="J60" s="147">
        <f>J127</f>
        <v>0</v>
      </c>
      <c r="K60" s="148"/>
    </row>
    <row r="61" spans="2:47" s="8" customFormat="1" ht="19.899999999999999" customHeight="1">
      <c r="B61" s="142"/>
      <c r="C61" s="143"/>
      <c r="D61" s="144" t="s">
        <v>151</v>
      </c>
      <c r="E61" s="145"/>
      <c r="F61" s="145"/>
      <c r="G61" s="145"/>
      <c r="H61" s="145"/>
      <c r="I61" s="146"/>
      <c r="J61" s="147">
        <f>J132</f>
        <v>0</v>
      </c>
      <c r="K61" s="148"/>
    </row>
    <row r="62" spans="2:47" s="8" customFormat="1" ht="19.899999999999999" customHeight="1">
      <c r="B62" s="142"/>
      <c r="C62" s="143"/>
      <c r="D62" s="144" t="s">
        <v>445</v>
      </c>
      <c r="E62" s="145"/>
      <c r="F62" s="145"/>
      <c r="G62" s="145"/>
      <c r="H62" s="145"/>
      <c r="I62" s="146"/>
      <c r="J62" s="147">
        <f>J148</f>
        <v>0</v>
      </c>
      <c r="K62" s="148"/>
    </row>
    <row r="63" spans="2:47" s="8" customFormat="1" ht="19.899999999999999" customHeight="1">
      <c r="B63" s="142"/>
      <c r="C63" s="143"/>
      <c r="D63" s="144" t="s">
        <v>154</v>
      </c>
      <c r="E63" s="145"/>
      <c r="F63" s="145"/>
      <c r="G63" s="145"/>
      <c r="H63" s="145"/>
      <c r="I63" s="146"/>
      <c r="J63" s="147">
        <f>J153</f>
        <v>0</v>
      </c>
      <c r="K63" s="148"/>
    </row>
    <row r="64" spans="2:47" s="7" customFormat="1" ht="24.95" customHeight="1">
      <c r="B64" s="135"/>
      <c r="C64" s="136"/>
      <c r="D64" s="137" t="s">
        <v>446</v>
      </c>
      <c r="E64" s="138"/>
      <c r="F64" s="138"/>
      <c r="G64" s="138"/>
      <c r="H64" s="138"/>
      <c r="I64" s="139"/>
      <c r="J64" s="140">
        <f>J156</f>
        <v>0</v>
      </c>
      <c r="K64" s="141"/>
    </row>
    <row r="65" spans="2:12" s="8" customFormat="1" ht="19.899999999999999" customHeight="1">
      <c r="B65" s="142"/>
      <c r="C65" s="143"/>
      <c r="D65" s="144" t="s">
        <v>447</v>
      </c>
      <c r="E65" s="145"/>
      <c r="F65" s="145"/>
      <c r="G65" s="145"/>
      <c r="H65" s="145"/>
      <c r="I65" s="146"/>
      <c r="J65" s="147">
        <f>J157</f>
        <v>0</v>
      </c>
      <c r="K65" s="148"/>
    </row>
    <row r="66" spans="2:12" s="8" customFormat="1" ht="19.899999999999999" customHeight="1">
      <c r="B66" s="142"/>
      <c r="C66" s="143"/>
      <c r="D66" s="144" t="s">
        <v>448</v>
      </c>
      <c r="E66" s="145"/>
      <c r="F66" s="145"/>
      <c r="G66" s="145"/>
      <c r="H66" s="145"/>
      <c r="I66" s="146"/>
      <c r="J66" s="147">
        <f>J167</f>
        <v>0</v>
      </c>
      <c r="K66" s="148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06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27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28"/>
      <c r="J72" s="60"/>
      <c r="K72" s="60"/>
      <c r="L72" s="41"/>
    </row>
    <row r="73" spans="2:12" s="1" customFormat="1" ht="36.950000000000003" customHeight="1">
      <c r="B73" s="41"/>
      <c r="C73" s="61" t="s">
        <v>155</v>
      </c>
      <c r="L73" s="41"/>
    </row>
    <row r="74" spans="2:12" s="1" customFormat="1" ht="6.95" customHeight="1">
      <c r="B74" s="41"/>
      <c r="L74" s="41"/>
    </row>
    <row r="75" spans="2:12" s="1" customFormat="1" ht="14.45" customHeight="1">
      <c r="B75" s="41"/>
      <c r="C75" s="63" t="s">
        <v>19</v>
      </c>
      <c r="L75" s="41"/>
    </row>
    <row r="76" spans="2:12" s="1" customFormat="1" ht="16.5" customHeight="1">
      <c r="B76" s="41"/>
      <c r="E76" s="363" t="str">
        <f>E7</f>
        <v>Revitalizace Mlýnského náhonu Proskovice</v>
      </c>
      <c r="F76" s="364"/>
      <c r="G76" s="364"/>
      <c r="H76" s="364"/>
      <c r="L76" s="41"/>
    </row>
    <row r="77" spans="2:12" s="1" customFormat="1" ht="14.45" customHeight="1">
      <c r="B77" s="41"/>
      <c r="C77" s="63" t="s">
        <v>141</v>
      </c>
      <c r="L77" s="41"/>
    </row>
    <row r="78" spans="2:12" s="1" customFormat="1" ht="17.25" customHeight="1">
      <c r="B78" s="41"/>
      <c r="E78" s="339" t="str">
        <f>E9</f>
        <v>03 - SO 107 Lávka pro pěší č.3</v>
      </c>
      <c r="F78" s="365"/>
      <c r="G78" s="365"/>
      <c r="H78" s="365"/>
      <c r="L78" s="41"/>
    </row>
    <row r="79" spans="2:12" s="1" customFormat="1" ht="6.95" customHeight="1">
      <c r="B79" s="41"/>
      <c r="L79" s="41"/>
    </row>
    <row r="80" spans="2:12" s="1" customFormat="1" ht="18" customHeight="1">
      <c r="B80" s="41"/>
      <c r="C80" s="63" t="s">
        <v>25</v>
      </c>
      <c r="F80" s="149" t="str">
        <f>F12</f>
        <v xml:space="preserve"> </v>
      </c>
      <c r="I80" s="150" t="s">
        <v>27</v>
      </c>
      <c r="J80" s="67" t="str">
        <f>IF(J12="","",J12)</f>
        <v>12. 11. 2015</v>
      </c>
      <c r="L80" s="41"/>
    </row>
    <row r="81" spans="2:65" s="1" customFormat="1" ht="6.95" customHeight="1">
      <c r="B81" s="41"/>
      <c r="L81" s="41"/>
    </row>
    <row r="82" spans="2:65" s="1" customFormat="1">
      <c r="B82" s="41"/>
      <c r="C82" s="63" t="s">
        <v>31</v>
      </c>
      <c r="F82" s="149" t="str">
        <f>E15</f>
        <v>Statutární mšsto Ostrava, MO Proskovice</v>
      </c>
      <c r="I82" s="150" t="s">
        <v>37</v>
      </c>
      <c r="J82" s="149" t="str">
        <f>E21</f>
        <v>Sweco Hydroprojekt a.s., OZ Ostrava</v>
      </c>
      <c r="L82" s="41"/>
    </row>
    <row r="83" spans="2:65" s="1" customFormat="1" ht="14.45" customHeight="1">
      <c r="B83" s="41"/>
      <c r="C83" s="63" t="s">
        <v>35</v>
      </c>
      <c r="F83" s="149" t="str">
        <f>IF(E18="","",E18)</f>
        <v/>
      </c>
      <c r="L83" s="41"/>
    </row>
    <row r="84" spans="2:65" s="1" customFormat="1" ht="10.35" customHeight="1">
      <c r="B84" s="41"/>
      <c r="L84" s="41"/>
    </row>
    <row r="85" spans="2:65" s="9" customFormat="1" ht="29.25" customHeight="1">
      <c r="B85" s="151"/>
      <c r="C85" s="152" t="s">
        <v>156</v>
      </c>
      <c r="D85" s="153" t="s">
        <v>60</v>
      </c>
      <c r="E85" s="153" t="s">
        <v>56</v>
      </c>
      <c r="F85" s="153" t="s">
        <v>157</v>
      </c>
      <c r="G85" s="153" t="s">
        <v>158</v>
      </c>
      <c r="H85" s="153" t="s">
        <v>159</v>
      </c>
      <c r="I85" s="154" t="s">
        <v>160</v>
      </c>
      <c r="J85" s="153" t="s">
        <v>145</v>
      </c>
      <c r="K85" s="155" t="s">
        <v>161</v>
      </c>
      <c r="L85" s="151"/>
      <c r="M85" s="73" t="s">
        <v>162</v>
      </c>
      <c r="N85" s="74" t="s">
        <v>45</v>
      </c>
      <c r="O85" s="74" t="s">
        <v>163</v>
      </c>
      <c r="P85" s="74" t="s">
        <v>164</v>
      </c>
      <c r="Q85" s="74" t="s">
        <v>165</v>
      </c>
      <c r="R85" s="74" t="s">
        <v>166</v>
      </c>
      <c r="S85" s="74" t="s">
        <v>167</v>
      </c>
      <c r="T85" s="75" t="s">
        <v>168</v>
      </c>
    </row>
    <row r="86" spans="2:65" s="1" customFormat="1" ht="29.25" customHeight="1">
      <c r="B86" s="41"/>
      <c r="C86" s="77" t="s">
        <v>146</v>
      </c>
      <c r="J86" s="156">
        <f>BK86</f>
        <v>0</v>
      </c>
      <c r="L86" s="41"/>
      <c r="M86" s="76"/>
      <c r="N86" s="68"/>
      <c r="O86" s="68"/>
      <c r="P86" s="157">
        <f>P87+P156</f>
        <v>0</v>
      </c>
      <c r="Q86" s="68"/>
      <c r="R86" s="157">
        <f>R87+R156</f>
        <v>5.5526683200000004</v>
      </c>
      <c r="S86" s="68"/>
      <c r="T86" s="158">
        <f>T87+T156</f>
        <v>0</v>
      </c>
      <c r="AT86" s="24" t="s">
        <v>74</v>
      </c>
      <c r="AU86" s="24" t="s">
        <v>147</v>
      </c>
      <c r="BK86" s="159">
        <f>BK87+BK156</f>
        <v>0</v>
      </c>
    </row>
    <row r="87" spans="2:65" s="10" customFormat="1" ht="37.35" customHeight="1">
      <c r="B87" s="160"/>
      <c r="D87" s="161" t="s">
        <v>74</v>
      </c>
      <c r="E87" s="162" t="s">
        <v>169</v>
      </c>
      <c r="F87" s="162" t="s">
        <v>170</v>
      </c>
      <c r="I87" s="163"/>
      <c r="J87" s="164">
        <f>BK87</f>
        <v>0</v>
      </c>
      <c r="L87" s="160"/>
      <c r="M87" s="165"/>
      <c r="N87" s="166"/>
      <c r="O87" s="166"/>
      <c r="P87" s="167">
        <f>P88+P112+P127+P132+P148+P153</f>
        <v>0</v>
      </c>
      <c r="Q87" s="166"/>
      <c r="R87" s="167">
        <f>R88+R112+R127+R132+R148+R153</f>
        <v>5.5421281600000007</v>
      </c>
      <c r="S87" s="166"/>
      <c r="T87" s="168">
        <f>T88+T112+T127+T132+T148+T153</f>
        <v>0</v>
      </c>
      <c r="AR87" s="161" t="s">
        <v>24</v>
      </c>
      <c r="AT87" s="169" t="s">
        <v>74</v>
      </c>
      <c r="AU87" s="169" t="s">
        <v>75</v>
      </c>
      <c r="AY87" s="161" t="s">
        <v>171</v>
      </c>
      <c r="BK87" s="170">
        <f>BK88+BK112+BK127+BK132+BK148+BK153</f>
        <v>0</v>
      </c>
    </row>
    <row r="88" spans="2:65" s="10" customFormat="1" ht="19.899999999999999" customHeight="1">
      <c r="B88" s="160"/>
      <c r="D88" s="161" t="s">
        <v>74</v>
      </c>
      <c r="E88" s="171" t="s">
        <v>24</v>
      </c>
      <c r="F88" s="171" t="s">
        <v>172</v>
      </c>
      <c r="I88" s="163"/>
      <c r="J88" s="172">
        <f>BK88</f>
        <v>0</v>
      </c>
      <c r="L88" s="160"/>
      <c r="M88" s="165"/>
      <c r="N88" s="166"/>
      <c r="O88" s="166"/>
      <c r="P88" s="167">
        <f>SUM(P89:P111)</f>
        <v>0</v>
      </c>
      <c r="Q88" s="166"/>
      <c r="R88" s="167">
        <f>SUM(R89:R111)</f>
        <v>0</v>
      </c>
      <c r="S88" s="166"/>
      <c r="T88" s="168">
        <f>SUM(T89:T111)</f>
        <v>0</v>
      </c>
      <c r="AR88" s="161" t="s">
        <v>24</v>
      </c>
      <c r="AT88" s="169" t="s">
        <v>74</v>
      </c>
      <c r="AU88" s="169" t="s">
        <v>24</v>
      </c>
      <c r="AY88" s="161" t="s">
        <v>171</v>
      </c>
      <c r="BK88" s="170">
        <f>SUM(BK89:BK111)</f>
        <v>0</v>
      </c>
    </row>
    <row r="89" spans="2:65" s="1" customFormat="1" ht="16.5" customHeight="1">
      <c r="B89" s="173"/>
      <c r="C89" s="174" t="s">
        <v>24</v>
      </c>
      <c r="D89" s="174" t="s">
        <v>173</v>
      </c>
      <c r="E89" s="175" t="s">
        <v>449</v>
      </c>
      <c r="F89" s="176" t="s">
        <v>450</v>
      </c>
      <c r="G89" s="177" t="s">
        <v>451</v>
      </c>
      <c r="H89" s="178">
        <v>1</v>
      </c>
      <c r="I89" s="179"/>
      <c r="J89" s="180">
        <f>ROUND(I89*H89,2)</f>
        <v>0</v>
      </c>
      <c r="K89" s="176" t="s">
        <v>5</v>
      </c>
      <c r="L89" s="41"/>
      <c r="M89" s="181" t="s">
        <v>5</v>
      </c>
      <c r="N89" s="182" t="s">
        <v>46</v>
      </c>
      <c r="O89" s="42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24" t="s">
        <v>177</v>
      </c>
      <c r="AT89" s="24" t="s">
        <v>173</v>
      </c>
      <c r="AU89" s="24" t="s">
        <v>84</v>
      </c>
      <c r="AY89" s="24" t="s">
        <v>171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24" t="s">
        <v>24</v>
      </c>
      <c r="BK89" s="185">
        <f>ROUND(I89*H89,2)</f>
        <v>0</v>
      </c>
      <c r="BL89" s="24" t="s">
        <v>177</v>
      </c>
      <c r="BM89" s="24" t="s">
        <v>554</v>
      </c>
    </row>
    <row r="90" spans="2:65" s="1" customFormat="1" ht="13.5">
      <c r="B90" s="41"/>
      <c r="D90" s="186" t="s">
        <v>179</v>
      </c>
      <c r="F90" s="187" t="s">
        <v>450</v>
      </c>
      <c r="I90" s="188"/>
      <c r="L90" s="41"/>
      <c r="M90" s="189"/>
      <c r="N90" s="42"/>
      <c r="O90" s="42"/>
      <c r="P90" s="42"/>
      <c r="Q90" s="42"/>
      <c r="R90" s="42"/>
      <c r="S90" s="42"/>
      <c r="T90" s="70"/>
      <c r="AT90" s="24" t="s">
        <v>179</v>
      </c>
      <c r="AU90" s="24" t="s">
        <v>84</v>
      </c>
    </row>
    <row r="91" spans="2:65" s="1" customFormat="1" ht="27">
      <c r="B91" s="41"/>
      <c r="D91" s="186" t="s">
        <v>181</v>
      </c>
      <c r="F91" s="190" t="s">
        <v>555</v>
      </c>
      <c r="I91" s="188"/>
      <c r="L91" s="41"/>
      <c r="M91" s="189"/>
      <c r="N91" s="42"/>
      <c r="O91" s="42"/>
      <c r="P91" s="42"/>
      <c r="Q91" s="42"/>
      <c r="R91" s="42"/>
      <c r="S91" s="42"/>
      <c r="T91" s="70"/>
      <c r="AT91" s="24" t="s">
        <v>181</v>
      </c>
      <c r="AU91" s="24" t="s">
        <v>84</v>
      </c>
    </row>
    <row r="92" spans="2:65" s="1" customFormat="1" ht="16.5" customHeight="1">
      <c r="B92" s="173"/>
      <c r="C92" s="174" t="s">
        <v>84</v>
      </c>
      <c r="D92" s="174" t="s">
        <v>173</v>
      </c>
      <c r="E92" s="175" t="s">
        <v>454</v>
      </c>
      <c r="F92" s="176" t="s">
        <v>455</v>
      </c>
      <c r="G92" s="177" t="s">
        <v>194</v>
      </c>
      <c r="H92" s="178">
        <v>11</v>
      </c>
      <c r="I92" s="179"/>
      <c r="J92" s="180">
        <f>ROUND(I92*H92,2)</f>
        <v>0</v>
      </c>
      <c r="K92" s="176" t="s">
        <v>195</v>
      </c>
      <c r="L92" s="41"/>
      <c r="M92" s="181" t="s">
        <v>5</v>
      </c>
      <c r="N92" s="182" t="s">
        <v>46</v>
      </c>
      <c r="O92" s="42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4" t="s">
        <v>177</v>
      </c>
      <c r="AT92" s="24" t="s">
        <v>173</v>
      </c>
      <c r="AU92" s="24" t="s">
        <v>84</v>
      </c>
      <c r="AY92" s="24" t="s">
        <v>171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4" t="s">
        <v>24</v>
      </c>
      <c r="BK92" s="185">
        <f>ROUND(I92*H92,2)</f>
        <v>0</v>
      </c>
      <c r="BL92" s="24" t="s">
        <v>177</v>
      </c>
      <c r="BM92" s="24" t="s">
        <v>556</v>
      </c>
    </row>
    <row r="93" spans="2:65" s="1" customFormat="1" ht="27">
      <c r="B93" s="41"/>
      <c r="D93" s="186" t="s">
        <v>179</v>
      </c>
      <c r="F93" s="187" t="s">
        <v>457</v>
      </c>
      <c r="I93" s="188"/>
      <c r="L93" s="41"/>
      <c r="M93" s="189"/>
      <c r="N93" s="42"/>
      <c r="O93" s="42"/>
      <c r="P93" s="42"/>
      <c r="Q93" s="42"/>
      <c r="R93" s="42"/>
      <c r="S93" s="42"/>
      <c r="T93" s="70"/>
      <c r="AT93" s="24" t="s">
        <v>179</v>
      </c>
      <c r="AU93" s="24" t="s">
        <v>84</v>
      </c>
    </row>
    <row r="94" spans="2:65" s="1" customFormat="1" ht="27">
      <c r="B94" s="41"/>
      <c r="D94" s="186" t="s">
        <v>181</v>
      </c>
      <c r="F94" s="190" t="s">
        <v>555</v>
      </c>
      <c r="I94" s="188"/>
      <c r="L94" s="41"/>
      <c r="M94" s="189"/>
      <c r="N94" s="42"/>
      <c r="O94" s="42"/>
      <c r="P94" s="42"/>
      <c r="Q94" s="42"/>
      <c r="R94" s="42"/>
      <c r="S94" s="42"/>
      <c r="T94" s="70"/>
      <c r="AT94" s="24" t="s">
        <v>181</v>
      </c>
      <c r="AU94" s="24" t="s">
        <v>84</v>
      </c>
    </row>
    <row r="95" spans="2:65" s="12" customFormat="1" ht="13.5">
      <c r="B95" s="199"/>
      <c r="D95" s="186" t="s">
        <v>183</v>
      </c>
      <c r="E95" s="200" t="s">
        <v>5</v>
      </c>
      <c r="F95" s="201" t="s">
        <v>458</v>
      </c>
      <c r="H95" s="200" t="s">
        <v>5</v>
      </c>
      <c r="I95" s="202"/>
      <c r="L95" s="199"/>
      <c r="M95" s="203"/>
      <c r="N95" s="204"/>
      <c r="O95" s="204"/>
      <c r="P95" s="204"/>
      <c r="Q95" s="204"/>
      <c r="R95" s="204"/>
      <c r="S95" s="204"/>
      <c r="T95" s="205"/>
      <c r="AT95" s="200" t="s">
        <v>183</v>
      </c>
      <c r="AU95" s="200" t="s">
        <v>84</v>
      </c>
      <c r="AV95" s="12" t="s">
        <v>24</v>
      </c>
      <c r="AW95" s="12" t="s">
        <v>39</v>
      </c>
      <c r="AX95" s="12" t="s">
        <v>75</v>
      </c>
      <c r="AY95" s="200" t="s">
        <v>171</v>
      </c>
    </row>
    <row r="96" spans="2:65" s="11" customFormat="1" ht="13.5">
      <c r="B96" s="191"/>
      <c r="D96" s="186" t="s">
        <v>183</v>
      </c>
      <c r="E96" s="192" t="s">
        <v>5</v>
      </c>
      <c r="F96" s="193" t="s">
        <v>459</v>
      </c>
      <c r="H96" s="194">
        <v>11</v>
      </c>
      <c r="I96" s="195"/>
      <c r="L96" s="191"/>
      <c r="M96" s="196"/>
      <c r="N96" s="197"/>
      <c r="O96" s="197"/>
      <c r="P96" s="197"/>
      <c r="Q96" s="197"/>
      <c r="R96" s="197"/>
      <c r="S96" s="197"/>
      <c r="T96" s="198"/>
      <c r="AT96" s="192" t="s">
        <v>183</v>
      </c>
      <c r="AU96" s="192" t="s">
        <v>84</v>
      </c>
      <c r="AV96" s="11" t="s">
        <v>84</v>
      </c>
      <c r="AW96" s="11" t="s">
        <v>39</v>
      </c>
      <c r="AX96" s="11" t="s">
        <v>24</v>
      </c>
      <c r="AY96" s="192" t="s">
        <v>171</v>
      </c>
    </row>
    <row r="97" spans="2:65" s="1" customFormat="1" ht="16.5" customHeight="1">
      <c r="B97" s="173"/>
      <c r="C97" s="174" t="s">
        <v>191</v>
      </c>
      <c r="D97" s="174" t="s">
        <v>173</v>
      </c>
      <c r="E97" s="175" t="s">
        <v>460</v>
      </c>
      <c r="F97" s="176" t="s">
        <v>461</v>
      </c>
      <c r="G97" s="177" t="s">
        <v>194</v>
      </c>
      <c r="H97" s="178">
        <v>11</v>
      </c>
      <c r="I97" s="179"/>
      <c r="J97" s="180">
        <f>ROUND(I97*H97,2)</f>
        <v>0</v>
      </c>
      <c r="K97" s="176" t="s">
        <v>195</v>
      </c>
      <c r="L97" s="41"/>
      <c r="M97" s="181" t="s">
        <v>5</v>
      </c>
      <c r="N97" s="182" t="s">
        <v>46</v>
      </c>
      <c r="O97" s="42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24" t="s">
        <v>177</v>
      </c>
      <c r="AT97" s="24" t="s">
        <v>173</v>
      </c>
      <c r="AU97" s="24" t="s">
        <v>84</v>
      </c>
      <c r="AY97" s="24" t="s">
        <v>171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4" t="s">
        <v>24</v>
      </c>
      <c r="BK97" s="185">
        <f>ROUND(I97*H97,2)</f>
        <v>0</v>
      </c>
      <c r="BL97" s="24" t="s">
        <v>177</v>
      </c>
      <c r="BM97" s="24" t="s">
        <v>557</v>
      </c>
    </row>
    <row r="98" spans="2:65" s="1" customFormat="1" ht="27">
      <c r="B98" s="41"/>
      <c r="D98" s="186" t="s">
        <v>179</v>
      </c>
      <c r="F98" s="187" t="s">
        <v>463</v>
      </c>
      <c r="I98" s="188"/>
      <c r="L98" s="41"/>
      <c r="M98" s="189"/>
      <c r="N98" s="42"/>
      <c r="O98" s="42"/>
      <c r="P98" s="42"/>
      <c r="Q98" s="42"/>
      <c r="R98" s="42"/>
      <c r="S98" s="42"/>
      <c r="T98" s="70"/>
      <c r="AT98" s="24" t="s">
        <v>179</v>
      </c>
      <c r="AU98" s="24" t="s">
        <v>84</v>
      </c>
    </row>
    <row r="99" spans="2:65" s="1" customFormat="1" ht="16.5" customHeight="1">
      <c r="B99" s="173"/>
      <c r="C99" s="174" t="s">
        <v>177</v>
      </c>
      <c r="D99" s="174" t="s">
        <v>173</v>
      </c>
      <c r="E99" s="175" t="s">
        <v>464</v>
      </c>
      <c r="F99" s="176" t="s">
        <v>465</v>
      </c>
      <c r="G99" s="177" t="s">
        <v>194</v>
      </c>
      <c r="H99" s="178">
        <v>4</v>
      </c>
      <c r="I99" s="179"/>
      <c r="J99" s="180">
        <f>ROUND(I99*H99,2)</f>
        <v>0</v>
      </c>
      <c r="K99" s="176" t="s">
        <v>195</v>
      </c>
      <c r="L99" s="41"/>
      <c r="M99" s="181" t="s">
        <v>5</v>
      </c>
      <c r="N99" s="182" t="s">
        <v>46</v>
      </c>
      <c r="O99" s="42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4" t="s">
        <v>177</v>
      </c>
      <c r="AT99" s="24" t="s">
        <v>173</v>
      </c>
      <c r="AU99" s="24" t="s">
        <v>84</v>
      </c>
      <c r="AY99" s="24" t="s">
        <v>171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4" t="s">
        <v>24</v>
      </c>
      <c r="BK99" s="185">
        <f>ROUND(I99*H99,2)</f>
        <v>0</v>
      </c>
      <c r="BL99" s="24" t="s">
        <v>177</v>
      </c>
      <c r="BM99" s="24" t="s">
        <v>558</v>
      </c>
    </row>
    <row r="100" spans="2:65" s="1" customFormat="1" ht="40.5">
      <c r="B100" s="41"/>
      <c r="D100" s="186" t="s">
        <v>179</v>
      </c>
      <c r="F100" s="187" t="s">
        <v>467</v>
      </c>
      <c r="I100" s="188"/>
      <c r="L100" s="41"/>
      <c r="M100" s="189"/>
      <c r="N100" s="42"/>
      <c r="O100" s="42"/>
      <c r="P100" s="42"/>
      <c r="Q100" s="42"/>
      <c r="R100" s="42"/>
      <c r="S100" s="42"/>
      <c r="T100" s="70"/>
      <c r="AT100" s="24" t="s">
        <v>179</v>
      </c>
      <c r="AU100" s="24" t="s">
        <v>84</v>
      </c>
    </row>
    <row r="101" spans="2:65" s="11" customFormat="1" ht="13.5">
      <c r="B101" s="191"/>
      <c r="D101" s="186" t="s">
        <v>183</v>
      </c>
      <c r="E101" s="192" t="s">
        <v>5</v>
      </c>
      <c r="F101" s="193" t="s">
        <v>468</v>
      </c>
      <c r="H101" s="194">
        <v>4</v>
      </c>
      <c r="I101" s="195"/>
      <c r="L101" s="191"/>
      <c r="M101" s="196"/>
      <c r="N101" s="197"/>
      <c r="O101" s="197"/>
      <c r="P101" s="197"/>
      <c r="Q101" s="197"/>
      <c r="R101" s="197"/>
      <c r="S101" s="197"/>
      <c r="T101" s="198"/>
      <c r="AT101" s="192" t="s">
        <v>183</v>
      </c>
      <c r="AU101" s="192" t="s">
        <v>84</v>
      </c>
      <c r="AV101" s="11" t="s">
        <v>84</v>
      </c>
      <c r="AW101" s="11" t="s">
        <v>39</v>
      </c>
      <c r="AX101" s="11" t="s">
        <v>24</v>
      </c>
      <c r="AY101" s="192" t="s">
        <v>171</v>
      </c>
    </row>
    <row r="102" spans="2:65" s="1" customFormat="1" ht="16.5" customHeight="1">
      <c r="B102" s="173"/>
      <c r="C102" s="174" t="s">
        <v>203</v>
      </c>
      <c r="D102" s="174" t="s">
        <v>173</v>
      </c>
      <c r="E102" s="175" t="s">
        <v>242</v>
      </c>
      <c r="F102" s="176" t="s">
        <v>243</v>
      </c>
      <c r="G102" s="177" t="s">
        <v>194</v>
      </c>
      <c r="H102" s="178">
        <v>4</v>
      </c>
      <c r="I102" s="179"/>
      <c r="J102" s="180">
        <f>ROUND(I102*H102,2)</f>
        <v>0</v>
      </c>
      <c r="K102" s="176" t="s">
        <v>195</v>
      </c>
      <c r="L102" s="41"/>
      <c r="M102" s="181" t="s">
        <v>5</v>
      </c>
      <c r="N102" s="182" t="s">
        <v>46</v>
      </c>
      <c r="O102" s="42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AR102" s="24" t="s">
        <v>177</v>
      </c>
      <c r="AT102" s="24" t="s">
        <v>173</v>
      </c>
      <c r="AU102" s="24" t="s">
        <v>84</v>
      </c>
      <c r="AY102" s="24" t="s">
        <v>171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4" t="s">
        <v>24</v>
      </c>
      <c r="BK102" s="185">
        <f>ROUND(I102*H102,2)</f>
        <v>0</v>
      </c>
      <c r="BL102" s="24" t="s">
        <v>177</v>
      </c>
      <c r="BM102" s="24" t="s">
        <v>559</v>
      </c>
    </row>
    <row r="103" spans="2:65" s="1" customFormat="1" ht="13.5">
      <c r="B103" s="41"/>
      <c r="D103" s="186" t="s">
        <v>179</v>
      </c>
      <c r="F103" s="187" t="s">
        <v>245</v>
      </c>
      <c r="I103" s="188"/>
      <c r="L103" s="41"/>
      <c r="M103" s="189"/>
      <c r="N103" s="42"/>
      <c r="O103" s="42"/>
      <c r="P103" s="42"/>
      <c r="Q103" s="42"/>
      <c r="R103" s="42"/>
      <c r="S103" s="42"/>
      <c r="T103" s="70"/>
      <c r="AT103" s="24" t="s">
        <v>179</v>
      </c>
      <c r="AU103" s="24" t="s">
        <v>84</v>
      </c>
    </row>
    <row r="104" spans="2:65" s="1" customFormat="1" ht="16.5" customHeight="1">
      <c r="B104" s="173"/>
      <c r="C104" s="174" t="s">
        <v>210</v>
      </c>
      <c r="D104" s="174" t="s">
        <v>173</v>
      </c>
      <c r="E104" s="175" t="s">
        <v>250</v>
      </c>
      <c r="F104" s="176" t="s">
        <v>251</v>
      </c>
      <c r="G104" s="177" t="s">
        <v>194</v>
      </c>
      <c r="H104" s="178">
        <v>7</v>
      </c>
      <c r="I104" s="179"/>
      <c r="J104" s="180">
        <f>ROUND(I104*H104,2)</f>
        <v>0</v>
      </c>
      <c r="K104" s="176" t="s">
        <v>195</v>
      </c>
      <c r="L104" s="41"/>
      <c r="M104" s="181" t="s">
        <v>5</v>
      </c>
      <c r="N104" s="182" t="s">
        <v>46</v>
      </c>
      <c r="O104" s="42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24" t="s">
        <v>177</v>
      </c>
      <c r="AT104" s="24" t="s">
        <v>173</v>
      </c>
      <c r="AU104" s="24" t="s">
        <v>84</v>
      </c>
      <c r="AY104" s="24" t="s">
        <v>171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4" t="s">
        <v>24</v>
      </c>
      <c r="BK104" s="185">
        <f>ROUND(I104*H104,2)</f>
        <v>0</v>
      </c>
      <c r="BL104" s="24" t="s">
        <v>177</v>
      </c>
      <c r="BM104" s="24" t="s">
        <v>560</v>
      </c>
    </row>
    <row r="105" spans="2:65" s="1" customFormat="1" ht="27">
      <c r="B105" s="41"/>
      <c r="D105" s="186" t="s">
        <v>179</v>
      </c>
      <c r="F105" s="187" t="s">
        <v>253</v>
      </c>
      <c r="I105" s="188"/>
      <c r="L105" s="41"/>
      <c r="M105" s="189"/>
      <c r="N105" s="42"/>
      <c r="O105" s="42"/>
      <c r="P105" s="42"/>
      <c r="Q105" s="42"/>
      <c r="R105" s="42"/>
      <c r="S105" s="42"/>
      <c r="T105" s="70"/>
      <c r="AT105" s="24" t="s">
        <v>179</v>
      </c>
      <c r="AU105" s="24" t="s">
        <v>84</v>
      </c>
    </row>
    <row r="106" spans="2:65" s="1" customFormat="1" ht="27">
      <c r="B106" s="41"/>
      <c r="D106" s="186" t="s">
        <v>181</v>
      </c>
      <c r="F106" s="190" t="s">
        <v>555</v>
      </c>
      <c r="I106" s="188"/>
      <c r="L106" s="41"/>
      <c r="M106" s="189"/>
      <c r="N106" s="42"/>
      <c r="O106" s="42"/>
      <c r="P106" s="42"/>
      <c r="Q106" s="42"/>
      <c r="R106" s="42"/>
      <c r="S106" s="42"/>
      <c r="T106" s="70"/>
      <c r="AT106" s="24" t="s">
        <v>181</v>
      </c>
      <c r="AU106" s="24" t="s">
        <v>84</v>
      </c>
    </row>
    <row r="107" spans="2:65" s="11" customFormat="1" ht="13.5">
      <c r="B107" s="191"/>
      <c r="D107" s="186" t="s">
        <v>183</v>
      </c>
      <c r="E107" s="192" t="s">
        <v>5</v>
      </c>
      <c r="F107" s="193" t="s">
        <v>215</v>
      </c>
      <c r="H107" s="194">
        <v>7</v>
      </c>
      <c r="I107" s="195"/>
      <c r="L107" s="191"/>
      <c r="M107" s="196"/>
      <c r="N107" s="197"/>
      <c r="O107" s="197"/>
      <c r="P107" s="197"/>
      <c r="Q107" s="197"/>
      <c r="R107" s="197"/>
      <c r="S107" s="197"/>
      <c r="T107" s="198"/>
      <c r="AT107" s="192" t="s">
        <v>183</v>
      </c>
      <c r="AU107" s="192" t="s">
        <v>84</v>
      </c>
      <c r="AV107" s="11" t="s">
        <v>84</v>
      </c>
      <c r="AW107" s="11" t="s">
        <v>39</v>
      </c>
      <c r="AX107" s="11" t="s">
        <v>24</v>
      </c>
      <c r="AY107" s="192" t="s">
        <v>171</v>
      </c>
    </row>
    <row r="108" spans="2:65" s="1" customFormat="1" ht="16.5" customHeight="1">
      <c r="B108" s="173"/>
      <c r="C108" s="174" t="s">
        <v>215</v>
      </c>
      <c r="D108" s="174" t="s">
        <v>173</v>
      </c>
      <c r="E108" s="175" t="s">
        <v>272</v>
      </c>
      <c r="F108" s="176" t="s">
        <v>273</v>
      </c>
      <c r="G108" s="177" t="s">
        <v>176</v>
      </c>
      <c r="H108" s="178">
        <v>20</v>
      </c>
      <c r="I108" s="179"/>
      <c r="J108" s="180">
        <f>ROUND(I108*H108,2)</f>
        <v>0</v>
      </c>
      <c r="K108" s="176" t="s">
        <v>195</v>
      </c>
      <c r="L108" s="41"/>
      <c r="M108" s="181" t="s">
        <v>5</v>
      </c>
      <c r="N108" s="182" t="s">
        <v>46</v>
      </c>
      <c r="O108" s="42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24" t="s">
        <v>177</v>
      </c>
      <c r="AT108" s="24" t="s">
        <v>173</v>
      </c>
      <c r="AU108" s="24" t="s">
        <v>84</v>
      </c>
      <c r="AY108" s="24" t="s">
        <v>171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4" t="s">
        <v>24</v>
      </c>
      <c r="BK108" s="185">
        <f>ROUND(I108*H108,2)</f>
        <v>0</v>
      </c>
      <c r="BL108" s="24" t="s">
        <v>177</v>
      </c>
      <c r="BM108" s="24" t="s">
        <v>561</v>
      </c>
    </row>
    <row r="109" spans="2:65" s="1" customFormat="1" ht="27">
      <c r="B109" s="41"/>
      <c r="D109" s="186" t="s">
        <v>179</v>
      </c>
      <c r="F109" s="187" t="s">
        <v>275</v>
      </c>
      <c r="I109" s="188"/>
      <c r="L109" s="41"/>
      <c r="M109" s="189"/>
      <c r="N109" s="42"/>
      <c r="O109" s="42"/>
      <c r="P109" s="42"/>
      <c r="Q109" s="42"/>
      <c r="R109" s="42"/>
      <c r="S109" s="42"/>
      <c r="T109" s="70"/>
      <c r="AT109" s="24" t="s">
        <v>179</v>
      </c>
      <c r="AU109" s="24" t="s">
        <v>84</v>
      </c>
    </row>
    <row r="110" spans="2:65" s="1" customFormat="1" ht="27">
      <c r="B110" s="41"/>
      <c r="D110" s="186" t="s">
        <v>181</v>
      </c>
      <c r="F110" s="190" t="s">
        <v>555</v>
      </c>
      <c r="I110" s="188"/>
      <c r="L110" s="41"/>
      <c r="M110" s="189"/>
      <c r="N110" s="42"/>
      <c r="O110" s="42"/>
      <c r="P110" s="42"/>
      <c r="Q110" s="42"/>
      <c r="R110" s="42"/>
      <c r="S110" s="42"/>
      <c r="T110" s="70"/>
      <c r="AT110" s="24" t="s">
        <v>181</v>
      </c>
      <c r="AU110" s="24" t="s">
        <v>84</v>
      </c>
    </row>
    <row r="111" spans="2:65" s="11" customFormat="1" ht="13.5">
      <c r="B111" s="191"/>
      <c r="D111" s="186" t="s">
        <v>183</v>
      </c>
      <c r="E111" s="192" t="s">
        <v>5</v>
      </c>
      <c r="F111" s="193" t="s">
        <v>472</v>
      </c>
      <c r="H111" s="194">
        <v>20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183</v>
      </c>
      <c r="AU111" s="192" t="s">
        <v>84</v>
      </c>
      <c r="AV111" s="11" t="s">
        <v>84</v>
      </c>
      <c r="AW111" s="11" t="s">
        <v>39</v>
      </c>
      <c r="AX111" s="11" t="s">
        <v>24</v>
      </c>
      <c r="AY111" s="192" t="s">
        <v>171</v>
      </c>
    </row>
    <row r="112" spans="2:65" s="10" customFormat="1" ht="29.85" customHeight="1">
      <c r="B112" s="160"/>
      <c r="D112" s="161" t="s">
        <v>74</v>
      </c>
      <c r="E112" s="171" t="s">
        <v>84</v>
      </c>
      <c r="F112" s="171" t="s">
        <v>473</v>
      </c>
      <c r="I112" s="163"/>
      <c r="J112" s="172">
        <f>BK112</f>
        <v>0</v>
      </c>
      <c r="L112" s="160"/>
      <c r="M112" s="165"/>
      <c r="N112" s="166"/>
      <c r="O112" s="166"/>
      <c r="P112" s="167">
        <f>SUM(P113:P126)</f>
        <v>0</v>
      </c>
      <c r="Q112" s="166"/>
      <c r="R112" s="167">
        <f>SUM(R113:R126)</f>
        <v>0.1564458</v>
      </c>
      <c r="S112" s="166"/>
      <c r="T112" s="168">
        <f>SUM(T113:T126)</f>
        <v>0</v>
      </c>
      <c r="AR112" s="161" t="s">
        <v>24</v>
      </c>
      <c r="AT112" s="169" t="s">
        <v>74</v>
      </c>
      <c r="AU112" s="169" t="s">
        <v>24</v>
      </c>
      <c r="AY112" s="161" t="s">
        <v>171</v>
      </c>
      <c r="BK112" s="170">
        <f>SUM(BK113:BK126)</f>
        <v>0</v>
      </c>
    </row>
    <row r="113" spans="2:65" s="1" customFormat="1" ht="16.5" customHeight="1">
      <c r="B113" s="173"/>
      <c r="C113" s="174" t="s">
        <v>221</v>
      </c>
      <c r="D113" s="174" t="s">
        <v>173</v>
      </c>
      <c r="E113" s="175" t="s">
        <v>474</v>
      </c>
      <c r="F113" s="176" t="s">
        <v>475</v>
      </c>
      <c r="G113" s="177" t="s">
        <v>194</v>
      </c>
      <c r="H113" s="178">
        <v>4.3</v>
      </c>
      <c r="I113" s="179"/>
      <c r="J113" s="180">
        <f>ROUND(I113*H113,2)</f>
        <v>0</v>
      </c>
      <c r="K113" s="176" t="s">
        <v>195</v>
      </c>
      <c r="L113" s="41"/>
      <c r="M113" s="181" t="s">
        <v>5</v>
      </c>
      <c r="N113" s="182" t="s">
        <v>46</v>
      </c>
      <c r="O113" s="42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AR113" s="24" t="s">
        <v>177</v>
      </c>
      <c r="AT113" s="24" t="s">
        <v>173</v>
      </c>
      <c r="AU113" s="24" t="s">
        <v>84</v>
      </c>
      <c r="AY113" s="24" t="s">
        <v>171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24" t="s">
        <v>24</v>
      </c>
      <c r="BK113" s="185">
        <f>ROUND(I113*H113,2)</f>
        <v>0</v>
      </c>
      <c r="BL113" s="24" t="s">
        <v>177</v>
      </c>
      <c r="BM113" s="24" t="s">
        <v>562</v>
      </c>
    </row>
    <row r="114" spans="2:65" s="1" customFormat="1" ht="13.5">
      <c r="B114" s="41"/>
      <c r="D114" s="186" t="s">
        <v>179</v>
      </c>
      <c r="F114" s="187" t="s">
        <v>477</v>
      </c>
      <c r="I114" s="188"/>
      <c r="L114" s="41"/>
      <c r="M114" s="189"/>
      <c r="N114" s="42"/>
      <c r="O114" s="42"/>
      <c r="P114" s="42"/>
      <c r="Q114" s="42"/>
      <c r="R114" s="42"/>
      <c r="S114" s="42"/>
      <c r="T114" s="70"/>
      <c r="AT114" s="24" t="s">
        <v>179</v>
      </c>
      <c r="AU114" s="24" t="s">
        <v>84</v>
      </c>
    </row>
    <row r="115" spans="2:65" s="1" customFormat="1" ht="27">
      <c r="B115" s="41"/>
      <c r="D115" s="186" t="s">
        <v>181</v>
      </c>
      <c r="F115" s="190" t="s">
        <v>555</v>
      </c>
      <c r="I115" s="188"/>
      <c r="L115" s="41"/>
      <c r="M115" s="189"/>
      <c r="N115" s="42"/>
      <c r="O115" s="42"/>
      <c r="P115" s="42"/>
      <c r="Q115" s="42"/>
      <c r="R115" s="42"/>
      <c r="S115" s="42"/>
      <c r="T115" s="70"/>
      <c r="AT115" s="24" t="s">
        <v>181</v>
      </c>
      <c r="AU115" s="24" t="s">
        <v>84</v>
      </c>
    </row>
    <row r="116" spans="2:65" s="11" customFormat="1" ht="13.5">
      <c r="B116" s="191"/>
      <c r="D116" s="186" t="s">
        <v>183</v>
      </c>
      <c r="E116" s="192" t="s">
        <v>5</v>
      </c>
      <c r="F116" s="193" t="s">
        <v>478</v>
      </c>
      <c r="H116" s="194">
        <v>4.3</v>
      </c>
      <c r="I116" s="195"/>
      <c r="L116" s="191"/>
      <c r="M116" s="196"/>
      <c r="N116" s="197"/>
      <c r="O116" s="197"/>
      <c r="P116" s="197"/>
      <c r="Q116" s="197"/>
      <c r="R116" s="197"/>
      <c r="S116" s="197"/>
      <c r="T116" s="198"/>
      <c r="AT116" s="192" t="s">
        <v>183</v>
      </c>
      <c r="AU116" s="192" t="s">
        <v>84</v>
      </c>
      <c r="AV116" s="11" t="s">
        <v>84</v>
      </c>
      <c r="AW116" s="11" t="s">
        <v>39</v>
      </c>
      <c r="AX116" s="11" t="s">
        <v>24</v>
      </c>
      <c r="AY116" s="192" t="s">
        <v>171</v>
      </c>
    </row>
    <row r="117" spans="2:65" s="1" customFormat="1" ht="16.5" customHeight="1">
      <c r="B117" s="173"/>
      <c r="C117" s="174" t="s">
        <v>227</v>
      </c>
      <c r="D117" s="174" t="s">
        <v>173</v>
      </c>
      <c r="E117" s="175" t="s">
        <v>479</v>
      </c>
      <c r="F117" s="176" t="s">
        <v>480</v>
      </c>
      <c r="G117" s="177" t="s">
        <v>176</v>
      </c>
      <c r="H117" s="178">
        <v>18.36</v>
      </c>
      <c r="I117" s="179"/>
      <c r="J117" s="180">
        <f>ROUND(I117*H117,2)</f>
        <v>0</v>
      </c>
      <c r="K117" s="176" t="s">
        <v>5</v>
      </c>
      <c r="L117" s="41"/>
      <c r="M117" s="181" t="s">
        <v>5</v>
      </c>
      <c r="N117" s="182" t="s">
        <v>46</v>
      </c>
      <c r="O117" s="42"/>
      <c r="P117" s="183">
        <f>O117*H117</f>
        <v>0</v>
      </c>
      <c r="Q117" s="183">
        <v>1.4400000000000001E-3</v>
      </c>
      <c r="R117" s="183">
        <f>Q117*H117</f>
        <v>2.6438400000000001E-2</v>
      </c>
      <c r="S117" s="183">
        <v>0</v>
      </c>
      <c r="T117" s="184">
        <f>S117*H117</f>
        <v>0</v>
      </c>
      <c r="AR117" s="24" t="s">
        <v>177</v>
      </c>
      <c r="AT117" s="24" t="s">
        <v>173</v>
      </c>
      <c r="AU117" s="24" t="s">
        <v>84</v>
      </c>
      <c r="AY117" s="24" t="s">
        <v>171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4" t="s">
        <v>24</v>
      </c>
      <c r="BK117" s="185">
        <f>ROUND(I117*H117,2)</f>
        <v>0</v>
      </c>
      <c r="BL117" s="24" t="s">
        <v>177</v>
      </c>
      <c r="BM117" s="24" t="s">
        <v>563</v>
      </c>
    </row>
    <row r="118" spans="2:65" s="1" customFormat="1" ht="13.5">
      <c r="B118" s="41"/>
      <c r="D118" s="186" t="s">
        <v>179</v>
      </c>
      <c r="F118" s="187" t="s">
        <v>482</v>
      </c>
      <c r="I118" s="188"/>
      <c r="L118" s="41"/>
      <c r="M118" s="189"/>
      <c r="N118" s="42"/>
      <c r="O118" s="42"/>
      <c r="P118" s="42"/>
      <c r="Q118" s="42"/>
      <c r="R118" s="42"/>
      <c r="S118" s="42"/>
      <c r="T118" s="70"/>
      <c r="AT118" s="24" t="s">
        <v>179</v>
      </c>
      <c r="AU118" s="24" t="s">
        <v>84</v>
      </c>
    </row>
    <row r="119" spans="2:65" s="1" customFormat="1" ht="27">
      <c r="B119" s="41"/>
      <c r="D119" s="186" t="s">
        <v>181</v>
      </c>
      <c r="F119" s="190" t="s">
        <v>555</v>
      </c>
      <c r="I119" s="188"/>
      <c r="L119" s="41"/>
      <c r="M119" s="189"/>
      <c r="N119" s="42"/>
      <c r="O119" s="42"/>
      <c r="P119" s="42"/>
      <c r="Q119" s="42"/>
      <c r="R119" s="42"/>
      <c r="S119" s="42"/>
      <c r="T119" s="70"/>
      <c r="AT119" s="24" t="s">
        <v>181</v>
      </c>
      <c r="AU119" s="24" t="s">
        <v>84</v>
      </c>
    </row>
    <row r="120" spans="2:65" s="11" customFormat="1" ht="13.5">
      <c r="B120" s="191"/>
      <c r="D120" s="186" t="s">
        <v>183</v>
      </c>
      <c r="E120" s="192" t="s">
        <v>5</v>
      </c>
      <c r="F120" s="193" t="s">
        <v>564</v>
      </c>
      <c r="H120" s="194">
        <v>18.36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183</v>
      </c>
      <c r="AU120" s="192" t="s">
        <v>84</v>
      </c>
      <c r="AV120" s="11" t="s">
        <v>84</v>
      </c>
      <c r="AW120" s="11" t="s">
        <v>39</v>
      </c>
      <c r="AX120" s="11" t="s">
        <v>24</v>
      </c>
      <c r="AY120" s="192" t="s">
        <v>171</v>
      </c>
    </row>
    <row r="121" spans="2:65" s="1" customFormat="1" ht="16.5" customHeight="1">
      <c r="B121" s="173"/>
      <c r="C121" s="174" t="s">
        <v>29</v>
      </c>
      <c r="D121" s="174" t="s">
        <v>173</v>
      </c>
      <c r="E121" s="175" t="s">
        <v>484</v>
      </c>
      <c r="F121" s="176" t="s">
        <v>485</v>
      </c>
      <c r="G121" s="177" t="s">
        <v>176</v>
      </c>
      <c r="H121" s="178">
        <v>18.36</v>
      </c>
      <c r="I121" s="179"/>
      <c r="J121" s="180">
        <f>ROUND(I121*H121,2)</f>
        <v>0</v>
      </c>
      <c r="K121" s="176" t="s">
        <v>195</v>
      </c>
      <c r="L121" s="41"/>
      <c r="M121" s="181" t="s">
        <v>5</v>
      </c>
      <c r="N121" s="182" t="s">
        <v>46</v>
      </c>
      <c r="O121" s="42"/>
      <c r="P121" s="183">
        <f>O121*H121</f>
        <v>0</v>
      </c>
      <c r="Q121" s="183">
        <v>4.0000000000000003E-5</v>
      </c>
      <c r="R121" s="183">
        <f>Q121*H121</f>
        <v>7.3440000000000007E-4</v>
      </c>
      <c r="S121" s="183">
        <v>0</v>
      </c>
      <c r="T121" s="184">
        <f>S121*H121</f>
        <v>0</v>
      </c>
      <c r="AR121" s="24" t="s">
        <v>177</v>
      </c>
      <c r="AT121" s="24" t="s">
        <v>173</v>
      </c>
      <c r="AU121" s="24" t="s">
        <v>84</v>
      </c>
      <c r="AY121" s="24" t="s">
        <v>171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4" t="s">
        <v>24</v>
      </c>
      <c r="BK121" s="185">
        <f>ROUND(I121*H121,2)</f>
        <v>0</v>
      </c>
      <c r="BL121" s="24" t="s">
        <v>177</v>
      </c>
      <c r="BM121" s="24" t="s">
        <v>565</v>
      </c>
    </row>
    <row r="122" spans="2:65" s="1" customFormat="1" ht="13.5">
      <c r="B122" s="41"/>
      <c r="D122" s="186" t="s">
        <v>179</v>
      </c>
      <c r="F122" s="187" t="s">
        <v>487</v>
      </c>
      <c r="I122" s="188"/>
      <c r="L122" s="41"/>
      <c r="M122" s="189"/>
      <c r="N122" s="42"/>
      <c r="O122" s="42"/>
      <c r="P122" s="42"/>
      <c r="Q122" s="42"/>
      <c r="R122" s="42"/>
      <c r="S122" s="42"/>
      <c r="T122" s="70"/>
      <c r="AT122" s="24" t="s">
        <v>179</v>
      </c>
      <c r="AU122" s="24" t="s">
        <v>84</v>
      </c>
    </row>
    <row r="123" spans="2:65" s="1" customFormat="1" ht="16.5" customHeight="1">
      <c r="B123" s="173"/>
      <c r="C123" s="174" t="s">
        <v>111</v>
      </c>
      <c r="D123" s="174" t="s">
        <v>173</v>
      </c>
      <c r="E123" s="175" t="s">
        <v>488</v>
      </c>
      <c r="F123" s="176" t="s">
        <v>489</v>
      </c>
      <c r="G123" s="177" t="s">
        <v>259</v>
      </c>
      <c r="H123" s="178">
        <v>0.123</v>
      </c>
      <c r="I123" s="179"/>
      <c r="J123" s="180">
        <f>ROUND(I123*H123,2)</f>
        <v>0</v>
      </c>
      <c r="K123" s="176" t="s">
        <v>195</v>
      </c>
      <c r="L123" s="41"/>
      <c r="M123" s="181" t="s">
        <v>5</v>
      </c>
      <c r="N123" s="182" t="s">
        <v>46</v>
      </c>
      <c r="O123" s="42"/>
      <c r="P123" s="183">
        <f>O123*H123</f>
        <v>0</v>
      </c>
      <c r="Q123" s="183">
        <v>1.0509999999999999</v>
      </c>
      <c r="R123" s="183">
        <f>Q123*H123</f>
        <v>0.129273</v>
      </c>
      <c r="S123" s="183">
        <v>0</v>
      </c>
      <c r="T123" s="184">
        <f>S123*H123</f>
        <v>0</v>
      </c>
      <c r="AR123" s="24" t="s">
        <v>177</v>
      </c>
      <c r="AT123" s="24" t="s">
        <v>173</v>
      </c>
      <c r="AU123" s="24" t="s">
        <v>84</v>
      </c>
      <c r="AY123" s="24" t="s">
        <v>171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4" t="s">
        <v>24</v>
      </c>
      <c r="BK123" s="185">
        <f>ROUND(I123*H123,2)</f>
        <v>0</v>
      </c>
      <c r="BL123" s="24" t="s">
        <v>177</v>
      </c>
      <c r="BM123" s="24" t="s">
        <v>566</v>
      </c>
    </row>
    <row r="124" spans="2:65" s="1" customFormat="1" ht="13.5">
      <c r="B124" s="41"/>
      <c r="D124" s="186" t="s">
        <v>179</v>
      </c>
      <c r="F124" s="187" t="s">
        <v>491</v>
      </c>
      <c r="I124" s="188"/>
      <c r="L124" s="41"/>
      <c r="M124" s="189"/>
      <c r="N124" s="42"/>
      <c r="O124" s="42"/>
      <c r="P124" s="42"/>
      <c r="Q124" s="42"/>
      <c r="R124" s="42"/>
      <c r="S124" s="42"/>
      <c r="T124" s="70"/>
      <c r="AT124" s="24" t="s">
        <v>179</v>
      </c>
      <c r="AU124" s="24" t="s">
        <v>84</v>
      </c>
    </row>
    <row r="125" spans="2:65" s="1" customFormat="1" ht="27">
      <c r="B125" s="41"/>
      <c r="D125" s="186" t="s">
        <v>181</v>
      </c>
      <c r="F125" s="190" t="s">
        <v>453</v>
      </c>
      <c r="I125" s="188"/>
      <c r="L125" s="41"/>
      <c r="M125" s="189"/>
      <c r="N125" s="42"/>
      <c r="O125" s="42"/>
      <c r="P125" s="42"/>
      <c r="Q125" s="42"/>
      <c r="R125" s="42"/>
      <c r="S125" s="42"/>
      <c r="T125" s="70"/>
      <c r="AT125" s="24" t="s">
        <v>181</v>
      </c>
      <c r="AU125" s="24" t="s">
        <v>84</v>
      </c>
    </row>
    <row r="126" spans="2:65" s="11" customFormat="1" ht="13.5">
      <c r="B126" s="191"/>
      <c r="D126" s="186" t="s">
        <v>183</v>
      </c>
      <c r="E126" s="192" t="s">
        <v>5</v>
      </c>
      <c r="F126" s="193" t="s">
        <v>567</v>
      </c>
      <c r="H126" s="194">
        <v>0.123</v>
      </c>
      <c r="I126" s="195"/>
      <c r="L126" s="191"/>
      <c r="M126" s="196"/>
      <c r="N126" s="197"/>
      <c r="O126" s="197"/>
      <c r="P126" s="197"/>
      <c r="Q126" s="197"/>
      <c r="R126" s="197"/>
      <c r="S126" s="197"/>
      <c r="T126" s="198"/>
      <c r="AT126" s="192" t="s">
        <v>183</v>
      </c>
      <c r="AU126" s="192" t="s">
        <v>84</v>
      </c>
      <c r="AV126" s="11" t="s">
        <v>84</v>
      </c>
      <c r="AW126" s="11" t="s">
        <v>39</v>
      </c>
      <c r="AX126" s="11" t="s">
        <v>24</v>
      </c>
      <c r="AY126" s="192" t="s">
        <v>171</v>
      </c>
    </row>
    <row r="127" spans="2:65" s="10" customFormat="1" ht="29.85" customHeight="1">
      <c r="B127" s="160"/>
      <c r="D127" s="161" t="s">
        <v>74</v>
      </c>
      <c r="E127" s="171" t="s">
        <v>191</v>
      </c>
      <c r="F127" s="171" t="s">
        <v>288</v>
      </c>
      <c r="I127" s="163"/>
      <c r="J127" s="172">
        <f>BK127</f>
        <v>0</v>
      </c>
      <c r="L127" s="160"/>
      <c r="M127" s="165"/>
      <c r="N127" s="166"/>
      <c r="O127" s="166"/>
      <c r="P127" s="167">
        <f>SUM(P128:P131)</f>
        <v>0</v>
      </c>
      <c r="Q127" s="166"/>
      <c r="R127" s="167">
        <f>SUM(R128:R131)</f>
        <v>2.5183680000000002</v>
      </c>
      <c r="S127" s="166"/>
      <c r="T127" s="168">
        <f>SUM(T128:T131)</f>
        <v>0</v>
      </c>
      <c r="AR127" s="161" t="s">
        <v>24</v>
      </c>
      <c r="AT127" s="169" t="s">
        <v>74</v>
      </c>
      <c r="AU127" s="169" t="s">
        <v>24</v>
      </c>
      <c r="AY127" s="161" t="s">
        <v>171</v>
      </c>
      <c r="BK127" s="170">
        <f>SUM(BK128:BK131)</f>
        <v>0</v>
      </c>
    </row>
    <row r="128" spans="2:65" s="1" customFormat="1" ht="25.5" customHeight="1">
      <c r="B128" s="173"/>
      <c r="C128" s="174" t="s">
        <v>114</v>
      </c>
      <c r="D128" s="174" t="s">
        <v>173</v>
      </c>
      <c r="E128" s="175" t="s">
        <v>493</v>
      </c>
      <c r="F128" s="176" t="s">
        <v>494</v>
      </c>
      <c r="G128" s="177" t="s">
        <v>396</v>
      </c>
      <c r="H128" s="178">
        <v>14.8</v>
      </c>
      <c r="I128" s="179"/>
      <c r="J128" s="180">
        <f>ROUND(I128*H128,2)</f>
        <v>0</v>
      </c>
      <c r="K128" s="176" t="s">
        <v>195</v>
      </c>
      <c r="L128" s="41"/>
      <c r="M128" s="181" t="s">
        <v>5</v>
      </c>
      <c r="N128" s="182" t="s">
        <v>46</v>
      </c>
      <c r="O128" s="42"/>
      <c r="P128" s="183">
        <f>O128*H128</f>
        <v>0</v>
      </c>
      <c r="Q128" s="183">
        <v>0.17016000000000001</v>
      </c>
      <c r="R128" s="183">
        <f>Q128*H128</f>
        <v>2.5183680000000002</v>
      </c>
      <c r="S128" s="183">
        <v>0</v>
      </c>
      <c r="T128" s="184">
        <f>S128*H128</f>
        <v>0</v>
      </c>
      <c r="AR128" s="24" t="s">
        <v>177</v>
      </c>
      <c r="AT128" s="24" t="s">
        <v>173</v>
      </c>
      <c r="AU128" s="24" t="s">
        <v>84</v>
      </c>
      <c r="AY128" s="24" t="s">
        <v>171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24" t="s">
        <v>24</v>
      </c>
      <c r="BK128" s="185">
        <f>ROUND(I128*H128,2)</f>
        <v>0</v>
      </c>
      <c r="BL128" s="24" t="s">
        <v>177</v>
      </c>
      <c r="BM128" s="24" t="s">
        <v>568</v>
      </c>
    </row>
    <row r="129" spans="2:65" s="1" customFormat="1" ht="27">
      <c r="B129" s="41"/>
      <c r="D129" s="186" t="s">
        <v>179</v>
      </c>
      <c r="F129" s="187" t="s">
        <v>496</v>
      </c>
      <c r="I129" s="188"/>
      <c r="L129" s="41"/>
      <c r="M129" s="189"/>
      <c r="N129" s="42"/>
      <c r="O129" s="42"/>
      <c r="P129" s="42"/>
      <c r="Q129" s="42"/>
      <c r="R129" s="42"/>
      <c r="S129" s="42"/>
      <c r="T129" s="70"/>
      <c r="AT129" s="24" t="s">
        <v>179</v>
      </c>
      <c r="AU129" s="24" t="s">
        <v>84</v>
      </c>
    </row>
    <row r="130" spans="2:65" s="1" customFormat="1" ht="27">
      <c r="B130" s="41"/>
      <c r="D130" s="186" t="s">
        <v>181</v>
      </c>
      <c r="F130" s="190" t="s">
        <v>555</v>
      </c>
      <c r="I130" s="188"/>
      <c r="L130" s="41"/>
      <c r="M130" s="189"/>
      <c r="N130" s="42"/>
      <c r="O130" s="42"/>
      <c r="P130" s="42"/>
      <c r="Q130" s="42"/>
      <c r="R130" s="42"/>
      <c r="S130" s="42"/>
      <c r="T130" s="70"/>
      <c r="AT130" s="24" t="s">
        <v>181</v>
      </c>
      <c r="AU130" s="24" t="s">
        <v>84</v>
      </c>
    </row>
    <row r="131" spans="2:65" s="11" customFormat="1" ht="13.5">
      <c r="B131" s="191"/>
      <c r="D131" s="186" t="s">
        <v>183</v>
      </c>
      <c r="E131" s="192" t="s">
        <v>5</v>
      </c>
      <c r="F131" s="193" t="s">
        <v>497</v>
      </c>
      <c r="H131" s="194">
        <v>14.8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183</v>
      </c>
      <c r="AU131" s="192" t="s">
        <v>84</v>
      </c>
      <c r="AV131" s="11" t="s">
        <v>84</v>
      </c>
      <c r="AW131" s="11" t="s">
        <v>39</v>
      </c>
      <c r="AX131" s="11" t="s">
        <v>24</v>
      </c>
      <c r="AY131" s="192" t="s">
        <v>171</v>
      </c>
    </row>
    <row r="132" spans="2:65" s="10" customFormat="1" ht="29.85" customHeight="1">
      <c r="B132" s="160"/>
      <c r="D132" s="161" t="s">
        <v>74</v>
      </c>
      <c r="E132" s="171" t="s">
        <v>177</v>
      </c>
      <c r="F132" s="171" t="s">
        <v>314</v>
      </c>
      <c r="I132" s="163"/>
      <c r="J132" s="172">
        <f>BK132</f>
        <v>0</v>
      </c>
      <c r="L132" s="160"/>
      <c r="M132" s="165"/>
      <c r="N132" s="166"/>
      <c r="O132" s="166"/>
      <c r="P132" s="167">
        <f>SUM(P133:P147)</f>
        <v>0</v>
      </c>
      <c r="Q132" s="166"/>
      <c r="R132" s="167">
        <f>SUM(R133:R147)</f>
        <v>2.86731436</v>
      </c>
      <c r="S132" s="166"/>
      <c r="T132" s="168">
        <f>SUM(T133:T147)</f>
        <v>0</v>
      </c>
      <c r="AR132" s="161" t="s">
        <v>24</v>
      </c>
      <c r="AT132" s="169" t="s">
        <v>74</v>
      </c>
      <c r="AU132" s="169" t="s">
        <v>24</v>
      </c>
      <c r="AY132" s="161" t="s">
        <v>171</v>
      </c>
      <c r="BK132" s="170">
        <f>SUM(BK133:BK147)</f>
        <v>0</v>
      </c>
    </row>
    <row r="133" spans="2:65" s="1" customFormat="1" ht="16.5" customHeight="1">
      <c r="B133" s="173"/>
      <c r="C133" s="174" t="s">
        <v>117</v>
      </c>
      <c r="D133" s="174" t="s">
        <v>173</v>
      </c>
      <c r="E133" s="175" t="s">
        <v>498</v>
      </c>
      <c r="F133" s="176" t="s">
        <v>499</v>
      </c>
      <c r="G133" s="177" t="s">
        <v>194</v>
      </c>
      <c r="H133" s="178">
        <v>1.53</v>
      </c>
      <c r="I133" s="179"/>
      <c r="J133" s="180">
        <f>ROUND(I133*H133,2)</f>
        <v>0</v>
      </c>
      <c r="K133" s="176" t="s">
        <v>195</v>
      </c>
      <c r="L133" s="41"/>
      <c r="M133" s="181" t="s">
        <v>5</v>
      </c>
      <c r="N133" s="182" t="s">
        <v>46</v>
      </c>
      <c r="O133" s="42"/>
      <c r="P133" s="183">
        <f>O133*H133</f>
        <v>0</v>
      </c>
      <c r="Q133" s="183">
        <v>0.60709999999999997</v>
      </c>
      <c r="R133" s="183">
        <f>Q133*H133</f>
        <v>0.92886299999999999</v>
      </c>
      <c r="S133" s="183">
        <v>0</v>
      </c>
      <c r="T133" s="184">
        <f>S133*H133</f>
        <v>0</v>
      </c>
      <c r="AR133" s="24" t="s">
        <v>177</v>
      </c>
      <c r="AT133" s="24" t="s">
        <v>173</v>
      </c>
      <c r="AU133" s="24" t="s">
        <v>84</v>
      </c>
      <c r="AY133" s="24" t="s">
        <v>171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24" t="s">
        <v>24</v>
      </c>
      <c r="BK133" s="185">
        <f>ROUND(I133*H133,2)</f>
        <v>0</v>
      </c>
      <c r="BL133" s="24" t="s">
        <v>177</v>
      </c>
      <c r="BM133" s="24" t="s">
        <v>569</v>
      </c>
    </row>
    <row r="134" spans="2:65" s="1" customFormat="1" ht="13.5">
      <c r="B134" s="41"/>
      <c r="D134" s="186" t="s">
        <v>179</v>
      </c>
      <c r="F134" s="187" t="s">
        <v>501</v>
      </c>
      <c r="I134" s="188"/>
      <c r="L134" s="41"/>
      <c r="M134" s="189"/>
      <c r="N134" s="42"/>
      <c r="O134" s="42"/>
      <c r="P134" s="42"/>
      <c r="Q134" s="42"/>
      <c r="R134" s="42"/>
      <c r="S134" s="42"/>
      <c r="T134" s="70"/>
      <c r="AT134" s="24" t="s">
        <v>179</v>
      </c>
      <c r="AU134" s="24" t="s">
        <v>84</v>
      </c>
    </row>
    <row r="135" spans="2:65" s="1" customFormat="1" ht="27">
      <c r="B135" s="41"/>
      <c r="D135" s="186" t="s">
        <v>181</v>
      </c>
      <c r="F135" s="190" t="s">
        <v>555</v>
      </c>
      <c r="I135" s="188"/>
      <c r="L135" s="41"/>
      <c r="M135" s="189"/>
      <c r="N135" s="42"/>
      <c r="O135" s="42"/>
      <c r="P135" s="42"/>
      <c r="Q135" s="42"/>
      <c r="R135" s="42"/>
      <c r="S135" s="42"/>
      <c r="T135" s="70"/>
      <c r="AT135" s="24" t="s">
        <v>181</v>
      </c>
      <c r="AU135" s="24" t="s">
        <v>84</v>
      </c>
    </row>
    <row r="136" spans="2:65" s="11" customFormat="1" ht="13.5">
      <c r="B136" s="191"/>
      <c r="D136" s="186" t="s">
        <v>183</v>
      </c>
      <c r="E136" s="192" t="s">
        <v>5</v>
      </c>
      <c r="F136" s="193" t="s">
        <v>502</v>
      </c>
      <c r="H136" s="194">
        <v>0.77400000000000002</v>
      </c>
      <c r="I136" s="195"/>
      <c r="L136" s="191"/>
      <c r="M136" s="196"/>
      <c r="N136" s="197"/>
      <c r="O136" s="197"/>
      <c r="P136" s="197"/>
      <c r="Q136" s="197"/>
      <c r="R136" s="197"/>
      <c r="S136" s="197"/>
      <c r="T136" s="198"/>
      <c r="AT136" s="192" t="s">
        <v>183</v>
      </c>
      <c r="AU136" s="192" t="s">
        <v>84</v>
      </c>
      <c r="AV136" s="11" t="s">
        <v>84</v>
      </c>
      <c r="AW136" s="11" t="s">
        <v>39</v>
      </c>
      <c r="AX136" s="11" t="s">
        <v>75</v>
      </c>
      <c r="AY136" s="192" t="s">
        <v>171</v>
      </c>
    </row>
    <row r="137" spans="2:65" s="11" customFormat="1" ht="13.5">
      <c r="B137" s="191"/>
      <c r="D137" s="186" t="s">
        <v>183</v>
      </c>
      <c r="E137" s="192" t="s">
        <v>5</v>
      </c>
      <c r="F137" s="193" t="s">
        <v>503</v>
      </c>
      <c r="H137" s="194">
        <v>0.41799999999999998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2" t="s">
        <v>183</v>
      </c>
      <c r="AU137" s="192" t="s">
        <v>84</v>
      </c>
      <c r="AV137" s="11" t="s">
        <v>84</v>
      </c>
      <c r="AW137" s="11" t="s">
        <v>39</v>
      </c>
      <c r="AX137" s="11" t="s">
        <v>75</v>
      </c>
      <c r="AY137" s="192" t="s">
        <v>171</v>
      </c>
    </row>
    <row r="138" spans="2:65" s="11" customFormat="1" ht="13.5">
      <c r="B138" s="191"/>
      <c r="D138" s="186" t="s">
        <v>183</v>
      </c>
      <c r="E138" s="192" t="s">
        <v>5</v>
      </c>
      <c r="F138" s="193" t="s">
        <v>504</v>
      </c>
      <c r="H138" s="194">
        <v>6.8000000000000005E-2</v>
      </c>
      <c r="I138" s="195"/>
      <c r="L138" s="191"/>
      <c r="M138" s="196"/>
      <c r="N138" s="197"/>
      <c r="O138" s="197"/>
      <c r="P138" s="197"/>
      <c r="Q138" s="197"/>
      <c r="R138" s="197"/>
      <c r="S138" s="197"/>
      <c r="T138" s="198"/>
      <c r="AT138" s="192" t="s">
        <v>183</v>
      </c>
      <c r="AU138" s="192" t="s">
        <v>84</v>
      </c>
      <c r="AV138" s="11" t="s">
        <v>84</v>
      </c>
      <c r="AW138" s="11" t="s">
        <v>39</v>
      </c>
      <c r="AX138" s="11" t="s">
        <v>75</v>
      </c>
      <c r="AY138" s="192" t="s">
        <v>171</v>
      </c>
    </row>
    <row r="139" spans="2:65" s="11" customFormat="1" ht="13.5">
      <c r="B139" s="191"/>
      <c r="D139" s="186" t="s">
        <v>183</v>
      </c>
      <c r="E139" s="192" t="s">
        <v>5</v>
      </c>
      <c r="F139" s="193" t="s">
        <v>505</v>
      </c>
      <c r="H139" s="194">
        <v>5.3999999999999999E-2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183</v>
      </c>
      <c r="AU139" s="192" t="s">
        <v>84</v>
      </c>
      <c r="AV139" s="11" t="s">
        <v>84</v>
      </c>
      <c r="AW139" s="11" t="s">
        <v>39</v>
      </c>
      <c r="AX139" s="11" t="s">
        <v>75</v>
      </c>
      <c r="AY139" s="192" t="s">
        <v>171</v>
      </c>
    </row>
    <row r="140" spans="2:65" s="11" customFormat="1" ht="13.5">
      <c r="B140" s="191"/>
      <c r="D140" s="186" t="s">
        <v>183</v>
      </c>
      <c r="E140" s="192" t="s">
        <v>5</v>
      </c>
      <c r="F140" s="193" t="s">
        <v>506</v>
      </c>
      <c r="H140" s="194">
        <v>7.6999999999999999E-2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183</v>
      </c>
      <c r="AU140" s="192" t="s">
        <v>84</v>
      </c>
      <c r="AV140" s="11" t="s">
        <v>84</v>
      </c>
      <c r="AW140" s="11" t="s">
        <v>39</v>
      </c>
      <c r="AX140" s="11" t="s">
        <v>75</v>
      </c>
      <c r="AY140" s="192" t="s">
        <v>171</v>
      </c>
    </row>
    <row r="141" spans="2:65" s="13" customFormat="1" ht="13.5">
      <c r="B141" s="206"/>
      <c r="D141" s="186" t="s">
        <v>183</v>
      </c>
      <c r="E141" s="207" t="s">
        <v>5</v>
      </c>
      <c r="F141" s="208" t="s">
        <v>249</v>
      </c>
      <c r="H141" s="209">
        <v>1.391</v>
      </c>
      <c r="I141" s="210"/>
      <c r="L141" s="206"/>
      <c r="M141" s="211"/>
      <c r="N141" s="212"/>
      <c r="O141" s="212"/>
      <c r="P141" s="212"/>
      <c r="Q141" s="212"/>
      <c r="R141" s="212"/>
      <c r="S141" s="212"/>
      <c r="T141" s="213"/>
      <c r="AT141" s="207" t="s">
        <v>183</v>
      </c>
      <c r="AU141" s="207" t="s">
        <v>84</v>
      </c>
      <c r="AV141" s="13" t="s">
        <v>177</v>
      </c>
      <c r="AW141" s="13" t="s">
        <v>39</v>
      </c>
      <c r="AX141" s="13" t="s">
        <v>24</v>
      </c>
      <c r="AY141" s="207" t="s">
        <v>171</v>
      </c>
    </row>
    <row r="142" spans="2:65" s="11" customFormat="1" ht="13.5">
      <c r="B142" s="191"/>
      <c r="D142" s="186" t="s">
        <v>183</v>
      </c>
      <c r="F142" s="193" t="s">
        <v>507</v>
      </c>
      <c r="H142" s="194">
        <v>1.53</v>
      </c>
      <c r="I142" s="195"/>
      <c r="L142" s="191"/>
      <c r="M142" s="196"/>
      <c r="N142" s="197"/>
      <c r="O142" s="197"/>
      <c r="P142" s="197"/>
      <c r="Q142" s="197"/>
      <c r="R142" s="197"/>
      <c r="S142" s="197"/>
      <c r="T142" s="198"/>
      <c r="AT142" s="192" t="s">
        <v>183</v>
      </c>
      <c r="AU142" s="192" t="s">
        <v>84</v>
      </c>
      <c r="AV142" s="11" t="s">
        <v>84</v>
      </c>
      <c r="AW142" s="11" t="s">
        <v>6</v>
      </c>
      <c r="AX142" s="11" t="s">
        <v>24</v>
      </c>
      <c r="AY142" s="192" t="s">
        <v>171</v>
      </c>
    </row>
    <row r="143" spans="2:65" s="1" customFormat="1" ht="16.5" customHeight="1">
      <c r="B143" s="173"/>
      <c r="C143" s="174" t="s">
        <v>120</v>
      </c>
      <c r="D143" s="174" t="s">
        <v>173</v>
      </c>
      <c r="E143" s="175" t="s">
        <v>508</v>
      </c>
      <c r="F143" s="176" t="s">
        <v>509</v>
      </c>
      <c r="G143" s="177" t="s">
        <v>194</v>
      </c>
      <c r="H143" s="178">
        <v>3.056</v>
      </c>
      <c r="I143" s="179"/>
      <c r="J143" s="180">
        <f>ROUND(I143*H143,2)</f>
        <v>0</v>
      </c>
      <c r="K143" s="176" t="s">
        <v>195</v>
      </c>
      <c r="L143" s="41"/>
      <c r="M143" s="181" t="s">
        <v>5</v>
      </c>
      <c r="N143" s="182" t="s">
        <v>46</v>
      </c>
      <c r="O143" s="42"/>
      <c r="P143" s="183">
        <f>O143*H143</f>
        <v>0</v>
      </c>
      <c r="Q143" s="183">
        <v>0.63431000000000004</v>
      </c>
      <c r="R143" s="183">
        <f>Q143*H143</f>
        <v>1.9384513600000002</v>
      </c>
      <c r="S143" s="183">
        <v>0</v>
      </c>
      <c r="T143" s="184">
        <f>S143*H143</f>
        <v>0</v>
      </c>
      <c r="AR143" s="24" t="s">
        <v>177</v>
      </c>
      <c r="AT143" s="24" t="s">
        <v>173</v>
      </c>
      <c r="AU143" s="24" t="s">
        <v>84</v>
      </c>
      <c r="AY143" s="24" t="s">
        <v>171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24" t="s">
        <v>24</v>
      </c>
      <c r="BK143" s="185">
        <f>ROUND(I143*H143,2)</f>
        <v>0</v>
      </c>
      <c r="BL143" s="24" t="s">
        <v>177</v>
      </c>
      <c r="BM143" s="24" t="s">
        <v>570</v>
      </c>
    </row>
    <row r="144" spans="2:65" s="1" customFormat="1" ht="13.5">
      <c r="B144" s="41"/>
      <c r="D144" s="186" t="s">
        <v>179</v>
      </c>
      <c r="F144" s="187" t="s">
        <v>511</v>
      </c>
      <c r="I144" s="188"/>
      <c r="L144" s="41"/>
      <c r="M144" s="189"/>
      <c r="N144" s="42"/>
      <c r="O144" s="42"/>
      <c r="P144" s="42"/>
      <c r="Q144" s="42"/>
      <c r="R144" s="42"/>
      <c r="S144" s="42"/>
      <c r="T144" s="70"/>
      <c r="AT144" s="24" t="s">
        <v>179</v>
      </c>
      <c r="AU144" s="24" t="s">
        <v>84</v>
      </c>
    </row>
    <row r="145" spans="2:65" s="1" customFormat="1" ht="27">
      <c r="B145" s="41"/>
      <c r="D145" s="186" t="s">
        <v>181</v>
      </c>
      <c r="F145" s="190" t="s">
        <v>555</v>
      </c>
      <c r="I145" s="188"/>
      <c r="L145" s="41"/>
      <c r="M145" s="189"/>
      <c r="N145" s="42"/>
      <c r="O145" s="42"/>
      <c r="P145" s="42"/>
      <c r="Q145" s="42"/>
      <c r="R145" s="42"/>
      <c r="S145" s="42"/>
      <c r="T145" s="70"/>
      <c r="AT145" s="24" t="s">
        <v>181</v>
      </c>
      <c r="AU145" s="24" t="s">
        <v>84</v>
      </c>
    </row>
    <row r="146" spans="2:65" s="11" customFormat="1" ht="13.5">
      <c r="B146" s="191"/>
      <c r="D146" s="186" t="s">
        <v>183</v>
      </c>
      <c r="E146" s="192" t="s">
        <v>5</v>
      </c>
      <c r="F146" s="193" t="s">
        <v>512</v>
      </c>
      <c r="H146" s="194">
        <v>2.778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183</v>
      </c>
      <c r="AU146" s="192" t="s">
        <v>84</v>
      </c>
      <c r="AV146" s="11" t="s">
        <v>84</v>
      </c>
      <c r="AW146" s="11" t="s">
        <v>39</v>
      </c>
      <c r="AX146" s="11" t="s">
        <v>24</v>
      </c>
      <c r="AY146" s="192" t="s">
        <v>171</v>
      </c>
    </row>
    <row r="147" spans="2:65" s="11" customFormat="1" ht="13.5">
      <c r="B147" s="191"/>
      <c r="D147" s="186" t="s">
        <v>183</v>
      </c>
      <c r="F147" s="193" t="s">
        <v>513</v>
      </c>
      <c r="H147" s="194">
        <v>3.056</v>
      </c>
      <c r="I147" s="195"/>
      <c r="L147" s="191"/>
      <c r="M147" s="196"/>
      <c r="N147" s="197"/>
      <c r="O147" s="197"/>
      <c r="P147" s="197"/>
      <c r="Q147" s="197"/>
      <c r="R147" s="197"/>
      <c r="S147" s="197"/>
      <c r="T147" s="198"/>
      <c r="AT147" s="192" t="s">
        <v>183</v>
      </c>
      <c r="AU147" s="192" t="s">
        <v>84</v>
      </c>
      <c r="AV147" s="11" t="s">
        <v>84</v>
      </c>
      <c r="AW147" s="11" t="s">
        <v>6</v>
      </c>
      <c r="AX147" s="11" t="s">
        <v>24</v>
      </c>
      <c r="AY147" s="192" t="s">
        <v>171</v>
      </c>
    </row>
    <row r="148" spans="2:65" s="10" customFormat="1" ht="29.85" customHeight="1">
      <c r="B148" s="160"/>
      <c r="D148" s="161" t="s">
        <v>74</v>
      </c>
      <c r="E148" s="171" t="s">
        <v>203</v>
      </c>
      <c r="F148" s="171" t="s">
        <v>514</v>
      </c>
      <c r="I148" s="163"/>
      <c r="J148" s="172">
        <f>BK148</f>
        <v>0</v>
      </c>
      <c r="L148" s="160"/>
      <c r="M148" s="165"/>
      <c r="N148" s="166"/>
      <c r="O148" s="166"/>
      <c r="P148" s="167">
        <f>SUM(P149:P152)</f>
        <v>0</v>
      </c>
      <c r="Q148" s="166"/>
      <c r="R148" s="167">
        <f>SUM(R149:R152)</f>
        <v>0</v>
      </c>
      <c r="S148" s="166"/>
      <c r="T148" s="168">
        <f>SUM(T149:T152)</f>
        <v>0</v>
      </c>
      <c r="AR148" s="161" t="s">
        <v>24</v>
      </c>
      <c r="AT148" s="169" t="s">
        <v>74</v>
      </c>
      <c r="AU148" s="169" t="s">
        <v>24</v>
      </c>
      <c r="AY148" s="161" t="s">
        <v>171</v>
      </c>
      <c r="BK148" s="170">
        <f>SUM(BK149:BK152)</f>
        <v>0</v>
      </c>
    </row>
    <row r="149" spans="2:65" s="1" customFormat="1" ht="25.5" customHeight="1">
      <c r="B149" s="173"/>
      <c r="C149" s="174" t="s">
        <v>11</v>
      </c>
      <c r="D149" s="174" t="s">
        <v>173</v>
      </c>
      <c r="E149" s="175" t="s">
        <v>515</v>
      </c>
      <c r="F149" s="176" t="s">
        <v>571</v>
      </c>
      <c r="G149" s="177" t="s">
        <v>176</v>
      </c>
      <c r="H149" s="178">
        <v>12.32</v>
      </c>
      <c r="I149" s="179"/>
      <c r="J149" s="180">
        <f>ROUND(I149*H149,2)</f>
        <v>0</v>
      </c>
      <c r="K149" s="176" t="s">
        <v>5</v>
      </c>
      <c r="L149" s="41"/>
      <c r="M149" s="181" t="s">
        <v>5</v>
      </c>
      <c r="N149" s="182" t="s">
        <v>46</v>
      </c>
      <c r="O149" s="42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AR149" s="24" t="s">
        <v>177</v>
      </c>
      <c r="AT149" s="24" t="s">
        <v>173</v>
      </c>
      <c r="AU149" s="24" t="s">
        <v>84</v>
      </c>
      <c r="AY149" s="24" t="s">
        <v>171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24" t="s">
        <v>24</v>
      </c>
      <c r="BK149" s="185">
        <f>ROUND(I149*H149,2)</f>
        <v>0</v>
      </c>
      <c r="BL149" s="24" t="s">
        <v>177</v>
      </c>
      <c r="BM149" s="24" t="s">
        <v>572</v>
      </c>
    </row>
    <row r="150" spans="2:65" s="1" customFormat="1" ht="27">
      <c r="B150" s="41"/>
      <c r="D150" s="186" t="s">
        <v>179</v>
      </c>
      <c r="F150" s="187" t="s">
        <v>518</v>
      </c>
      <c r="I150" s="188"/>
      <c r="L150" s="41"/>
      <c r="M150" s="189"/>
      <c r="N150" s="42"/>
      <c r="O150" s="42"/>
      <c r="P150" s="42"/>
      <c r="Q150" s="42"/>
      <c r="R150" s="42"/>
      <c r="S150" s="42"/>
      <c r="T150" s="70"/>
      <c r="AT150" s="24" t="s">
        <v>179</v>
      </c>
      <c r="AU150" s="24" t="s">
        <v>84</v>
      </c>
    </row>
    <row r="151" spans="2:65" s="1" customFormat="1" ht="27">
      <c r="B151" s="41"/>
      <c r="D151" s="186" t="s">
        <v>181</v>
      </c>
      <c r="F151" s="190" t="s">
        <v>555</v>
      </c>
      <c r="I151" s="188"/>
      <c r="L151" s="41"/>
      <c r="M151" s="189"/>
      <c r="N151" s="42"/>
      <c r="O151" s="42"/>
      <c r="P151" s="42"/>
      <c r="Q151" s="42"/>
      <c r="R151" s="42"/>
      <c r="S151" s="42"/>
      <c r="T151" s="70"/>
      <c r="AT151" s="24" t="s">
        <v>181</v>
      </c>
      <c r="AU151" s="24" t="s">
        <v>84</v>
      </c>
    </row>
    <row r="152" spans="2:65" s="11" customFormat="1" ht="13.5">
      <c r="B152" s="191"/>
      <c r="D152" s="186" t="s">
        <v>183</v>
      </c>
      <c r="E152" s="192" t="s">
        <v>5</v>
      </c>
      <c r="F152" s="193" t="s">
        <v>573</v>
      </c>
      <c r="H152" s="194">
        <v>12.32</v>
      </c>
      <c r="I152" s="195"/>
      <c r="L152" s="191"/>
      <c r="M152" s="196"/>
      <c r="N152" s="197"/>
      <c r="O152" s="197"/>
      <c r="P152" s="197"/>
      <c r="Q152" s="197"/>
      <c r="R152" s="197"/>
      <c r="S152" s="197"/>
      <c r="T152" s="198"/>
      <c r="AT152" s="192" t="s">
        <v>183</v>
      </c>
      <c r="AU152" s="192" t="s">
        <v>84</v>
      </c>
      <c r="AV152" s="11" t="s">
        <v>84</v>
      </c>
      <c r="AW152" s="11" t="s">
        <v>39</v>
      </c>
      <c r="AX152" s="11" t="s">
        <v>24</v>
      </c>
      <c r="AY152" s="192" t="s">
        <v>171</v>
      </c>
    </row>
    <row r="153" spans="2:65" s="10" customFormat="1" ht="29.85" customHeight="1">
      <c r="B153" s="160"/>
      <c r="D153" s="161" t="s">
        <v>74</v>
      </c>
      <c r="E153" s="171" t="s">
        <v>436</v>
      </c>
      <c r="F153" s="171" t="s">
        <v>437</v>
      </c>
      <c r="I153" s="163"/>
      <c r="J153" s="172">
        <f>BK153</f>
        <v>0</v>
      </c>
      <c r="L153" s="160"/>
      <c r="M153" s="165"/>
      <c r="N153" s="166"/>
      <c r="O153" s="166"/>
      <c r="P153" s="167">
        <f>SUM(P154:P155)</f>
        <v>0</v>
      </c>
      <c r="Q153" s="166"/>
      <c r="R153" s="167">
        <f>SUM(R154:R155)</f>
        <v>0</v>
      </c>
      <c r="S153" s="166"/>
      <c r="T153" s="168">
        <f>SUM(T154:T155)</f>
        <v>0</v>
      </c>
      <c r="AR153" s="161" t="s">
        <v>24</v>
      </c>
      <c r="AT153" s="169" t="s">
        <v>74</v>
      </c>
      <c r="AU153" s="169" t="s">
        <v>24</v>
      </c>
      <c r="AY153" s="161" t="s">
        <v>171</v>
      </c>
      <c r="BK153" s="170">
        <f>SUM(BK154:BK155)</f>
        <v>0</v>
      </c>
    </row>
    <row r="154" spans="2:65" s="1" customFormat="1" ht="16.5" customHeight="1">
      <c r="B154" s="173"/>
      <c r="C154" s="174" t="s">
        <v>125</v>
      </c>
      <c r="D154" s="174" t="s">
        <v>173</v>
      </c>
      <c r="E154" s="175" t="s">
        <v>520</v>
      </c>
      <c r="F154" s="176" t="s">
        <v>521</v>
      </c>
      <c r="G154" s="177" t="s">
        <v>259</v>
      </c>
      <c r="H154" s="178">
        <v>5.5419999999999998</v>
      </c>
      <c r="I154" s="179"/>
      <c r="J154" s="180">
        <f>ROUND(I154*H154,2)</f>
        <v>0</v>
      </c>
      <c r="K154" s="176" t="s">
        <v>195</v>
      </c>
      <c r="L154" s="41"/>
      <c r="M154" s="181" t="s">
        <v>5</v>
      </c>
      <c r="N154" s="182" t="s">
        <v>46</v>
      </c>
      <c r="O154" s="42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AR154" s="24" t="s">
        <v>177</v>
      </c>
      <c r="AT154" s="24" t="s">
        <v>173</v>
      </c>
      <c r="AU154" s="24" t="s">
        <v>84</v>
      </c>
      <c r="AY154" s="24" t="s">
        <v>171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24" t="s">
        <v>24</v>
      </c>
      <c r="BK154" s="185">
        <f>ROUND(I154*H154,2)</f>
        <v>0</v>
      </c>
      <c r="BL154" s="24" t="s">
        <v>177</v>
      </c>
      <c r="BM154" s="24" t="s">
        <v>574</v>
      </c>
    </row>
    <row r="155" spans="2:65" s="1" customFormat="1" ht="13.5">
      <c r="B155" s="41"/>
      <c r="D155" s="186" t="s">
        <v>179</v>
      </c>
      <c r="F155" s="187" t="s">
        <v>523</v>
      </c>
      <c r="I155" s="188"/>
      <c r="L155" s="41"/>
      <c r="M155" s="189"/>
      <c r="N155" s="42"/>
      <c r="O155" s="42"/>
      <c r="P155" s="42"/>
      <c r="Q155" s="42"/>
      <c r="R155" s="42"/>
      <c r="S155" s="42"/>
      <c r="T155" s="70"/>
      <c r="AT155" s="24" t="s">
        <v>179</v>
      </c>
      <c r="AU155" s="24" t="s">
        <v>84</v>
      </c>
    </row>
    <row r="156" spans="2:65" s="10" customFormat="1" ht="37.35" customHeight="1">
      <c r="B156" s="160"/>
      <c r="D156" s="161" t="s">
        <v>74</v>
      </c>
      <c r="E156" s="162" t="s">
        <v>524</v>
      </c>
      <c r="F156" s="162" t="s">
        <v>525</v>
      </c>
      <c r="I156" s="163"/>
      <c r="J156" s="164">
        <f>BK156</f>
        <v>0</v>
      </c>
      <c r="L156" s="160"/>
      <c r="M156" s="165"/>
      <c r="N156" s="166"/>
      <c r="O156" s="166"/>
      <c r="P156" s="167">
        <f>P157+P167</f>
        <v>0</v>
      </c>
      <c r="Q156" s="166"/>
      <c r="R156" s="167">
        <f>R157+R167</f>
        <v>1.0540160000000002E-2</v>
      </c>
      <c r="S156" s="166"/>
      <c r="T156" s="168">
        <f>T157+T167</f>
        <v>0</v>
      </c>
      <c r="AR156" s="161" t="s">
        <v>84</v>
      </c>
      <c r="AT156" s="169" t="s">
        <v>74</v>
      </c>
      <c r="AU156" s="169" t="s">
        <v>75</v>
      </c>
      <c r="AY156" s="161" t="s">
        <v>171</v>
      </c>
      <c r="BK156" s="170">
        <f>BK157+BK167</f>
        <v>0</v>
      </c>
    </row>
    <row r="157" spans="2:65" s="10" customFormat="1" ht="19.899999999999999" customHeight="1">
      <c r="B157" s="160"/>
      <c r="D157" s="161" t="s">
        <v>74</v>
      </c>
      <c r="E157" s="171" t="s">
        <v>526</v>
      </c>
      <c r="F157" s="171" t="s">
        <v>527</v>
      </c>
      <c r="I157" s="163"/>
      <c r="J157" s="172">
        <f>BK157</f>
        <v>0</v>
      </c>
      <c r="L157" s="160"/>
      <c r="M157" s="165"/>
      <c r="N157" s="166"/>
      <c r="O157" s="166"/>
      <c r="P157" s="167">
        <f>SUM(P158:P166)</f>
        <v>0</v>
      </c>
      <c r="Q157" s="166"/>
      <c r="R157" s="167">
        <f>SUM(R158:R166)</f>
        <v>5.4615600000000007E-3</v>
      </c>
      <c r="S157" s="166"/>
      <c r="T157" s="168">
        <f>SUM(T158:T166)</f>
        <v>0</v>
      </c>
      <c r="AR157" s="161" t="s">
        <v>84</v>
      </c>
      <c r="AT157" s="169" t="s">
        <v>74</v>
      </c>
      <c r="AU157" s="169" t="s">
        <v>24</v>
      </c>
      <c r="AY157" s="161" t="s">
        <v>171</v>
      </c>
      <c r="BK157" s="170">
        <f>SUM(BK158:BK166)</f>
        <v>0</v>
      </c>
    </row>
    <row r="158" spans="2:65" s="1" customFormat="1" ht="25.5" customHeight="1">
      <c r="B158" s="173"/>
      <c r="C158" s="174" t="s">
        <v>128</v>
      </c>
      <c r="D158" s="174" t="s">
        <v>173</v>
      </c>
      <c r="E158" s="175" t="s">
        <v>528</v>
      </c>
      <c r="F158" s="176" t="s">
        <v>529</v>
      </c>
      <c r="G158" s="177" t="s">
        <v>194</v>
      </c>
      <c r="H158" s="178">
        <v>5.0570000000000004</v>
      </c>
      <c r="I158" s="179"/>
      <c r="J158" s="180">
        <f>ROUND(I158*H158,2)</f>
        <v>0</v>
      </c>
      <c r="K158" s="176" t="s">
        <v>5</v>
      </c>
      <c r="L158" s="41"/>
      <c r="M158" s="181" t="s">
        <v>5</v>
      </c>
      <c r="N158" s="182" t="s">
        <v>46</v>
      </c>
      <c r="O158" s="42"/>
      <c r="P158" s="183">
        <f>O158*H158</f>
        <v>0</v>
      </c>
      <c r="Q158" s="183">
        <v>1.08E-3</v>
      </c>
      <c r="R158" s="183">
        <f>Q158*H158</f>
        <v>5.4615600000000007E-3</v>
      </c>
      <c r="S158" s="183">
        <v>0</v>
      </c>
      <c r="T158" s="184">
        <f>S158*H158</f>
        <v>0</v>
      </c>
      <c r="AR158" s="24" t="s">
        <v>125</v>
      </c>
      <c r="AT158" s="24" t="s">
        <v>173</v>
      </c>
      <c r="AU158" s="24" t="s">
        <v>84</v>
      </c>
      <c r="AY158" s="24" t="s">
        <v>171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24" t="s">
        <v>24</v>
      </c>
      <c r="BK158" s="185">
        <f>ROUND(I158*H158,2)</f>
        <v>0</v>
      </c>
      <c r="BL158" s="24" t="s">
        <v>125</v>
      </c>
      <c r="BM158" s="24" t="s">
        <v>575</v>
      </c>
    </row>
    <row r="159" spans="2:65" s="1" customFormat="1" ht="27">
      <c r="B159" s="41"/>
      <c r="D159" s="186" t="s">
        <v>179</v>
      </c>
      <c r="F159" s="187" t="s">
        <v>531</v>
      </c>
      <c r="I159" s="188"/>
      <c r="L159" s="41"/>
      <c r="M159" s="189"/>
      <c r="N159" s="42"/>
      <c r="O159" s="42"/>
      <c r="P159" s="42"/>
      <c r="Q159" s="42"/>
      <c r="R159" s="42"/>
      <c r="S159" s="42"/>
      <c r="T159" s="70"/>
      <c r="AT159" s="24" t="s">
        <v>179</v>
      </c>
      <c r="AU159" s="24" t="s">
        <v>84</v>
      </c>
    </row>
    <row r="160" spans="2:65" s="1" customFormat="1" ht="27">
      <c r="B160" s="41"/>
      <c r="D160" s="186" t="s">
        <v>181</v>
      </c>
      <c r="F160" s="190" t="s">
        <v>555</v>
      </c>
      <c r="I160" s="188"/>
      <c r="L160" s="41"/>
      <c r="M160" s="189"/>
      <c r="N160" s="42"/>
      <c r="O160" s="42"/>
      <c r="P160" s="42"/>
      <c r="Q160" s="42"/>
      <c r="R160" s="42"/>
      <c r="S160" s="42"/>
      <c r="T160" s="70"/>
      <c r="AT160" s="24" t="s">
        <v>181</v>
      </c>
      <c r="AU160" s="24" t="s">
        <v>84</v>
      </c>
    </row>
    <row r="161" spans="2:65" s="11" customFormat="1" ht="13.5">
      <c r="B161" s="191"/>
      <c r="D161" s="186" t="s">
        <v>183</v>
      </c>
      <c r="E161" s="192" t="s">
        <v>5</v>
      </c>
      <c r="F161" s="193" t="s">
        <v>532</v>
      </c>
      <c r="H161" s="194">
        <v>4.5860000000000003</v>
      </c>
      <c r="I161" s="195"/>
      <c r="L161" s="191"/>
      <c r="M161" s="196"/>
      <c r="N161" s="197"/>
      <c r="O161" s="197"/>
      <c r="P161" s="197"/>
      <c r="Q161" s="197"/>
      <c r="R161" s="197"/>
      <c r="S161" s="197"/>
      <c r="T161" s="198"/>
      <c r="AT161" s="192" t="s">
        <v>183</v>
      </c>
      <c r="AU161" s="192" t="s">
        <v>84</v>
      </c>
      <c r="AV161" s="11" t="s">
        <v>84</v>
      </c>
      <c r="AW161" s="11" t="s">
        <v>39</v>
      </c>
      <c r="AX161" s="11" t="s">
        <v>75</v>
      </c>
      <c r="AY161" s="192" t="s">
        <v>171</v>
      </c>
    </row>
    <row r="162" spans="2:65" s="12" customFormat="1" ht="13.5">
      <c r="B162" s="199"/>
      <c r="D162" s="186" t="s">
        <v>183</v>
      </c>
      <c r="E162" s="200" t="s">
        <v>5</v>
      </c>
      <c r="F162" s="201" t="s">
        <v>533</v>
      </c>
      <c r="H162" s="200" t="s">
        <v>5</v>
      </c>
      <c r="I162" s="202"/>
      <c r="L162" s="199"/>
      <c r="M162" s="203"/>
      <c r="N162" s="204"/>
      <c r="O162" s="204"/>
      <c r="P162" s="204"/>
      <c r="Q162" s="204"/>
      <c r="R162" s="204"/>
      <c r="S162" s="204"/>
      <c r="T162" s="205"/>
      <c r="AT162" s="200" t="s">
        <v>183</v>
      </c>
      <c r="AU162" s="200" t="s">
        <v>84</v>
      </c>
      <c r="AV162" s="12" t="s">
        <v>24</v>
      </c>
      <c r="AW162" s="12" t="s">
        <v>39</v>
      </c>
      <c r="AX162" s="12" t="s">
        <v>75</v>
      </c>
      <c r="AY162" s="200" t="s">
        <v>171</v>
      </c>
    </row>
    <row r="163" spans="2:65" s="11" customFormat="1" ht="13.5">
      <c r="B163" s="191"/>
      <c r="D163" s="186" t="s">
        <v>183</v>
      </c>
      <c r="E163" s="192" t="s">
        <v>5</v>
      </c>
      <c r="F163" s="193" t="s">
        <v>534</v>
      </c>
      <c r="H163" s="194">
        <v>0.13800000000000001</v>
      </c>
      <c r="I163" s="195"/>
      <c r="L163" s="191"/>
      <c r="M163" s="196"/>
      <c r="N163" s="197"/>
      <c r="O163" s="197"/>
      <c r="P163" s="197"/>
      <c r="Q163" s="197"/>
      <c r="R163" s="197"/>
      <c r="S163" s="197"/>
      <c r="T163" s="198"/>
      <c r="AT163" s="192" t="s">
        <v>183</v>
      </c>
      <c r="AU163" s="192" t="s">
        <v>84</v>
      </c>
      <c r="AV163" s="11" t="s">
        <v>84</v>
      </c>
      <c r="AW163" s="11" t="s">
        <v>39</v>
      </c>
      <c r="AX163" s="11" t="s">
        <v>75</v>
      </c>
      <c r="AY163" s="192" t="s">
        <v>171</v>
      </c>
    </row>
    <row r="164" spans="2:65" s="11" customFormat="1" ht="13.5">
      <c r="B164" s="191"/>
      <c r="D164" s="186" t="s">
        <v>183</v>
      </c>
      <c r="E164" s="192" t="s">
        <v>5</v>
      </c>
      <c r="F164" s="193" t="s">
        <v>535</v>
      </c>
      <c r="H164" s="194">
        <v>0.22600000000000001</v>
      </c>
      <c r="I164" s="195"/>
      <c r="L164" s="191"/>
      <c r="M164" s="196"/>
      <c r="N164" s="197"/>
      <c r="O164" s="197"/>
      <c r="P164" s="197"/>
      <c r="Q164" s="197"/>
      <c r="R164" s="197"/>
      <c r="S164" s="197"/>
      <c r="T164" s="198"/>
      <c r="AT164" s="192" t="s">
        <v>183</v>
      </c>
      <c r="AU164" s="192" t="s">
        <v>84</v>
      </c>
      <c r="AV164" s="11" t="s">
        <v>84</v>
      </c>
      <c r="AW164" s="11" t="s">
        <v>39</v>
      </c>
      <c r="AX164" s="11" t="s">
        <v>75</v>
      </c>
      <c r="AY164" s="192" t="s">
        <v>171</v>
      </c>
    </row>
    <row r="165" spans="2:65" s="11" customFormat="1" ht="13.5">
      <c r="B165" s="191"/>
      <c r="D165" s="186" t="s">
        <v>183</v>
      </c>
      <c r="E165" s="192" t="s">
        <v>5</v>
      </c>
      <c r="F165" s="193" t="s">
        <v>536</v>
      </c>
      <c r="H165" s="194">
        <v>0.107</v>
      </c>
      <c r="I165" s="195"/>
      <c r="L165" s="191"/>
      <c r="M165" s="196"/>
      <c r="N165" s="197"/>
      <c r="O165" s="197"/>
      <c r="P165" s="197"/>
      <c r="Q165" s="197"/>
      <c r="R165" s="197"/>
      <c r="S165" s="197"/>
      <c r="T165" s="198"/>
      <c r="AT165" s="192" t="s">
        <v>183</v>
      </c>
      <c r="AU165" s="192" t="s">
        <v>84</v>
      </c>
      <c r="AV165" s="11" t="s">
        <v>84</v>
      </c>
      <c r="AW165" s="11" t="s">
        <v>39</v>
      </c>
      <c r="AX165" s="11" t="s">
        <v>75</v>
      </c>
      <c r="AY165" s="192" t="s">
        <v>171</v>
      </c>
    </row>
    <row r="166" spans="2:65" s="13" customFormat="1" ht="13.5">
      <c r="B166" s="206"/>
      <c r="D166" s="186" t="s">
        <v>183</v>
      </c>
      <c r="E166" s="207" t="s">
        <v>5</v>
      </c>
      <c r="F166" s="208" t="s">
        <v>249</v>
      </c>
      <c r="H166" s="209">
        <v>5.0570000000000004</v>
      </c>
      <c r="I166" s="210"/>
      <c r="L166" s="206"/>
      <c r="M166" s="211"/>
      <c r="N166" s="212"/>
      <c r="O166" s="212"/>
      <c r="P166" s="212"/>
      <c r="Q166" s="212"/>
      <c r="R166" s="212"/>
      <c r="S166" s="212"/>
      <c r="T166" s="213"/>
      <c r="AT166" s="207" t="s">
        <v>183</v>
      </c>
      <c r="AU166" s="207" t="s">
        <v>84</v>
      </c>
      <c r="AV166" s="13" t="s">
        <v>177</v>
      </c>
      <c r="AW166" s="13" t="s">
        <v>39</v>
      </c>
      <c r="AX166" s="13" t="s">
        <v>24</v>
      </c>
      <c r="AY166" s="207" t="s">
        <v>171</v>
      </c>
    </row>
    <row r="167" spans="2:65" s="10" customFormat="1" ht="29.85" customHeight="1">
      <c r="B167" s="160"/>
      <c r="D167" s="161" t="s">
        <v>74</v>
      </c>
      <c r="E167" s="171" t="s">
        <v>537</v>
      </c>
      <c r="F167" s="171" t="s">
        <v>538</v>
      </c>
      <c r="I167" s="163"/>
      <c r="J167" s="172">
        <f>BK167</f>
        <v>0</v>
      </c>
      <c r="L167" s="160"/>
      <c r="M167" s="165"/>
      <c r="N167" s="166"/>
      <c r="O167" s="166"/>
      <c r="P167" s="167">
        <f>SUM(P168:P181)</f>
        <v>0</v>
      </c>
      <c r="Q167" s="166"/>
      <c r="R167" s="167">
        <f>SUM(R168:R181)</f>
        <v>5.0786000000000008E-3</v>
      </c>
      <c r="S167" s="166"/>
      <c r="T167" s="168">
        <f>SUM(T168:T181)</f>
        <v>0</v>
      </c>
      <c r="AR167" s="161" t="s">
        <v>84</v>
      </c>
      <c r="AT167" s="169" t="s">
        <v>74</v>
      </c>
      <c r="AU167" s="169" t="s">
        <v>24</v>
      </c>
      <c r="AY167" s="161" t="s">
        <v>171</v>
      </c>
      <c r="BK167" s="170">
        <f>SUM(BK168:BK181)</f>
        <v>0</v>
      </c>
    </row>
    <row r="168" spans="2:65" s="1" customFormat="1" ht="25.5" customHeight="1">
      <c r="B168" s="173"/>
      <c r="C168" s="174" t="s">
        <v>131</v>
      </c>
      <c r="D168" s="174" t="s">
        <v>173</v>
      </c>
      <c r="E168" s="175" t="s">
        <v>539</v>
      </c>
      <c r="F168" s="176" t="s">
        <v>540</v>
      </c>
      <c r="G168" s="177" t="s">
        <v>176</v>
      </c>
      <c r="H168" s="178">
        <v>126.965</v>
      </c>
      <c r="I168" s="179"/>
      <c r="J168" s="180">
        <f>ROUND(I168*H168,2)</f>
        <v>0</v>
      </c>
      <c r="K168" s="176" t="s">
        <v>195</v>
      </c>
      <c r="L168" s="41"/>
      <c r="M168" s="181" t="s">
        <v>5</v>
      </c>
      <c r="N168" s="182" t="s">
        <v>46</v>
      </c>
      <c r="O168" s="42"/>
      <c r="P168" s="183">
        <f>O168*H168</f>
        <v>0</v>
      </c>
      <c r="Q168" s="183">
        <v>4.0000000000000003E-5</v>
      </c>
      <c r="R168" s="183">
        <f>Q168*H168</f>
        <v>5.0786000000000008E-3</v>
      </c>
      <c r="S168" s="183">
        <v>0</v>
      </c>
      <c r="T168" s="184">
        <f>S168*H168</f>
        <v>0</v>
      </c>
      <c r="AR168" s="24" t="s">
        <v>125</v>
      </c>
      <c r="AT168" s="24" t="s">
        <v>173</v>
      </c>
      <c r="AU168" s="24" t="s">
        <v>84</v>
      </c>
      <c r="AY168" s="24" t="s">
        <v>171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4" t="s">
        <v>24</v>
      </c>
      <c r="BK168" s="185">
        <f>ROUND(I168*H168,2)</f>
        <v>0</v>
      </c>
      <c r="BL168" s="24" t="s">
        <v>125</v>
      </c>
      <c r="BM168" s="24" t="s">
        <v>576</v>
      </c>
    </row>
    <row r="169" spans="2:65" s="1" customFormat="1" ht="27">
      <c r="B169" s="41"/>
      <c r="D169" s="186" t="s">
        <v>179</v>
      </c>
      <c r="F169" s="187" t="s">
        <v>542</v>
      </c>
      <c r="I169" s="188"/>
      <c r="L169" s="41"/>
      <c r="M169" s="189"/>
      <c r="N169" s="42"/>
      <c r="O169" s="42"/>
      <c r="P169" s="42"/>
      <c r="Q169" s="42"/>
      <c r="R169" s="42"/>
      <c r="S169" s="42"/>
      <c r="T169" s="70"/>
      <c r="AT169" s="24" t="s">
        <v>179</v>
      </c>
      <c r="AU169" s="24" t="s">
        <v>84</v>
      </c>
    </row>
    <row r="170" spans="2:65" s="1" customFormat="1" ht="27">
      <c r="B170" s="41"/>
      <c r="D170" s="186" t="s">
        <v>181</v>
      </c>
      <c r="F170" s="190" t="s">
        <v>453</v>
      </c>
      <c r="I170" s="188"/>
      <c r="L170" s="41"/>
      <c r="M170" s="189"/>
      <c r="N170" s="42"/>
      <c r="O170" s="42"/>
      <c r="P170" s="42"/>
      <c r="Q170" s="42"/>
      <c r="R170" s="42"/>
      <c r="S170" s="42"/>
      <c r="T170" s="70"/>
      <c r="AT170" s="24" t="s">
        <v>181</v>
      </c>
      <c r="AU170" s="24" t="s">
        <v>84</v>
      </c>
    </row>
    <row r="171" spans="2:65" s="11" customFormat="1" ht="13.5">
      <c r="B171" s="191"/>
      <c r="D171" s="186" t="s">
        <v>183</v>
      </c>
      <c r="E171" s="192" t="s">
        <v>5</v>
      </c>
      <c r="F171" s="193" t="s">
        <v>543</v>
      </c>
      <c r="H171" s="194">
        <v>31.651</v>
      </c>
      <c r="I171" s="195"/>
      <c r="L171" s="191"/>
      <c r="M171" s="196"/>
      <c r="N171" s="197"/>
      <c r="O171" s="197"/>
      <c r="P171" s="197"/>
      <c r="Q171" s="197"/>
      <c r="R171" s="197"/>
      <c r="S171" s="197"/>
      <c r="T171" s="198"/>
      <c r="AT171" s="192" t="s">
        <v>183</v>
      </c>
      <c r="AU171" s="192" t="s">
        <v>84</v>
      </c>
      <c r="AV171" s="11" t="s">
        <v>84</v>
      </c>
      <c r="AW171" s="11" t="s">
        <v>39</v>
      </c>
      <c r="AX171" s="11" t="s">
        <v>75</v>
      </c>
      <c r="AY171" s="192" t="s">
        <v>171</v>
      </c>
    </row>
    <row r="172" spans="2:65" s="11" customFormat="1" ht="13.5">
      <c r="B172" s="191"/>
      <c r="D172" s="186" t="s">
        <v>183</v>
      </c>
      <c r="E172" s="192" t="s">
        <v>5</v>
      </c>
      <c r="F172" s="193" t="s">
        <v>544</v>
      </c>
      <c r="H172" s="194">
        <v>38.685000000000002</v>
      </c>
      <c r="I172" s="195"/>
      <c r="L172" s="191"/>
      <c r="M172" s="196"/>
      <c r="N172" s="197"/>
      <c r="O172" s="197"/>
      <c r="P172" s="197"/>
      <c r="Q172" s="197"/>
      <c r="R172" s="197"/>
      <c r="S172" s="197"/>
      <c r="T172" s="198"/>
      <c r="AT172" s="192" t="s">
        <v>183</v>
      </c>
      <c r="AU172" s="192" t="s">
        <v>84</v>
      </c>
      <c r="AV172" s="11" t="s">
        <v>84</v>
      </c>
      <c r="AW172" s="11" t="s">
        <v>39</v>
      </c>
      <c r="AX172" s="11" t="s">
        <v>75</v>
      </c>
      <c r="AY172" s="192" t="s">
        <v>171</v>
      </c>
    </row>
    <row r="173" spans="2:65" s="11" customFormat="1" ht="13.5">
      <c r="B173" s="191"/>
      <c r="D173" s="186" t="s">
        <v>183</v>
      </c>
      <c r="E173" s="192" t="s">
        <v>5</v>
      </c>
      <c r="F173" s="193" t="s">
        <v>545</v>
      </c>
      <c r="H173" s="194">
        <v>11.957000000000001</v>
      </c>
      <c r="I173" s="195"/>
      <c r="L173" s="191"/>
      <c r="M173" s="196"/>
      <c r="N173" s="197"/>
      <c r="O173" s="197"/>
      <c r="P173" s="197"/>
      <c r="Q173" s="197"/>
      <c r="R173" s="197"/>
      <c r="S173" s="197"/>
      <c r="T173" s="198"/>
      <c r="AT173" s="192" t="s">
        <v>183</v>
      </c>
      <c r="AU173" s="192" t="s">
        <v>84</v>
      </c>
      <c r="AV173" s="11" t="s">
        <v>84</v>
      </c>
      <c r="AW173" s="11" t="s">
        <v>39</v>
      </c>
      <c r="AX173" s="11" t="s">
        <v>75</v>
      </c>
      <c r="AY173" s="192" t="s">
        <v>171</v>
      </c>
    </row>
    <row r="174" spans="2:65" s="11" customFormat="1" ht="13.5">
      <c r="B174" s="191"/>
      <c r="D174" s="186" t="s">
        <v>183</v>
      </c>
      <c r="E174" s="192" t="s">
        <v>5</v>
      </c>
      <c r="F174" s="193" t="s">
        <v>546</v>
      </c>
      <c r="H174" s="194">
        <v>1.9339999999999999</v>
      </c>
      <c r="I174" s="195"/>
      <c r="L174" s="191"/>
      <c r="M174" s="196"/>
      <c r="N174" s="197"/>
      <c r="O174" s="197"/>
      <c r="P174" s="197"/>
      <c r="Q174" s="197"/>
      <c r="R174" s="197"/>
      <c r="S174" s="197"/>
      <c r="T174" s="198"/>
      <c r="AT174" s="192" t="s">
        <v>183</v>
      </c>
      <c r="AU174" s="192" t="s">
        <v>84</v>
      </c>
      <c r="AV174" s="11" t="s">
        <v>84</v>
      </c>
      <c r="AW174" s="11" t="s">
        <v>39</v>
      </c>
      <c r="AX174" s="11" t="s">
        <v>75</v>
      </c>
      <c r="AY174" s="192" t="s">
        <v>171</v>
      </c>
    </row>
    <row r="175" spans="2:65" s="11" customFormat="1" ht="13.5">
      <c r="B175" s="191"/>
      <c r="D175" s="186" t="s">
        <v>183</v>
      </c>
      <c r="E175" s="192" t="s">
        <v>5</v>
      </c>
      <c r="F175" s="193" t="s">
        <v>547</v>
      </c>
      <c r="H175" s="194">
        <v>5.5259999999999998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183</v>
      </c>
      <c r="AU175" s="192" t="s">
        <v>84</v>
      </c>
      <c r="AV175" s="11" t="s">
        <v>84</v>
      </c>
      <c r="AW175" s="11" t="s">
        <v>39</v>
      </c>
      <c r="AX175" s="11" t="s">
        <v>75</v>
      </c>
      <c r="AY175" s="192" t="s">
        <v>171</v>
      </c>
    </row>
    <row r="176" spans="2:65" s="11" customFormat="1" ht="13.5">
      <c r="B176" s="191"/>
      <c r="D176" s="186" t="s">
        <v>183</v>
      </c>
      <c r="E176" s="192" t="s">
        <v>5</v>
      </c>
      <c r="F176" s="193" t="s">
        <v>548</v>
      </c>
      <c r="H176" s="194">
        <v>9.2940000000000005</v>
      </c>
      <c r="I176" s="195"/>
      <c r="L176" s="191"/>
      <c r="M176" s="196"/>
      <c r="N176" s="197"/>
      <c r="O176" s="197"/>
      <c r="P176" s="197"/>
      <c r="Q176" s="197"/>
      <c r="R176" s="197"/>
      <c r="S176" s="197"/>
      <c r="T176" s="198"/>
      <c r="AT176" s="192" t="s">
        <v>183</v>
      </c>
      <c r="AU176" s="192" t="s">
        <v>84</v>
      </c>
      <c r="AV176" s="11" t="s">
        <v>84</v>
      </c>
      <c r="AW176" s="11" t="s">
        <v>39</v>
      </c>
      <c r="AX176" s="11" t="s">
        <v>75</v>
      </c>
      <c r="AY176" s="192" t="s">
        <v>171</v>
      </c>
    </row>
    <row r="177" spans="2:51" s="11" customFormat="1" ht="13.5">
      <c r="B177" s="191"/>
      <c r="D177" s="186" t="s">
        <v>183</v>
      </c>
      <c r="E177" s="192" t="s">
        <v>5</v>
      </c>
      <c r="F177" s="193" t="s">
        <v>549</v>
      </c>
      <c r="H177" s="194">
        <v>4.2699999999999996</v>
      </c>
      <c r="I177" s="195"/>
      <c r="L177" s="191"/>
      <c r="M177" s="196"/>
      <c r="N177" s="197"/>
      <c r="O177" s="197"/>
      <c r="P177" s="197"/>
      <c r="Q177" s="197"/>
      <c r="R177" s="197"/>
      <c r="S177" s="197"/>
      <c r="T177" s="198"/>
      <c r="AT177" s="192" t="s">
        <v>183</v>
      </c>
      <c r="AU177" s="192" t="s">
        <v>84</v>
      </c>
      <c r="AV177" s="11" t="s">
        <v>84</v>
      </c>
      <c r="AW177" s="11" t="s">
        <v>39</v>
      </c>
      <c r="AX177" s="11" t="s">
        <v>75</v>
      </c>
      <c r="AY177" s="192" t="s">
        <v>171</v>
      </c>
    </row>
    <row r="178" spans="2:51" s="11" customFormat="1" ht="13.5">
      <c r="B178" s="191"/>
      <c r="D178" s="186" t="s">
        <v>183</v>
      </c>
      <c r="E178" s="192" t="s">
        <v>5</v>
      </c>
      <c r="F178" s="193" t="s">
        <v>550</v>
      </c>
      <c r="H178" s="194">
        <v>16.992000000000001</v>
      </c>
      <c r="I178" s="195"/>
      <c r="L178" s="191"/>
      <c r="M178" s="196"/>
      <c r="N178" s="197"/>
      <c r="O178" s="197"/>
      <c r="P178" s="197"/>
      <c r="Q178" s="197"/>
      <c r="R178" s="197"/>
      <c r="S178" s="197"/>
      <c r="T178" s="198"/>
      <c r="AT178" s="192" t="s">
        <v>183</v>
      </c>
      <c r="AU178" s="192" t="s">
        <v>84</v>
      </c>
      <c r="AV178" s="11" t="s">
        <v>84</v>
      </c>
      <c r="AW178" s="11" t="s">
        <v>39</v>
      </c>
      <c r="AX178" s="11" t="s">
        <v>75</v>
      </c>
      <c r="AY178" s="192" t="s">
        <v>171</v>
      </c>
    </row>
    <row r="179" spans="2:51" s="11" customFormat="1" ht="13.5">
      <c r="B179" s="191"/>
      <c r="D179" s="186" t="s">
        <v>183</v>
      </c>
      <c r="E179" s="192" t="s">
        <v>5</v>
      </c>
      <c r="F179" s="193" t="s">
        <v>551</v>
      </c>
      <c r="H179" s="194">
        <v>3.1360000000000001</v>
      </c>
      <c r="I179" s="195"/>
      <c r="L179" s="191"/>
      <c r="M179" s="196"/>
      <c r="N179" s="197"/>
      <c r="O179" s="197"/>
      <c r="P179" s="197"/>
      <c r="Q179" s="197"/>
      <c r="R179" s="197"/>
      <c r="S179" s="197"/>
      <c r="T179" s="198"/>
      <c r="AT179" s="192" t="s">
        <v>183</v>
      </c>
      <c r="AU179" s="192" t="s">
        <v>84</v>
      </c>
      <c r="AV179" s="11" t="s">
        <v>84</v>
      </c>
      <c r="AW179" s="11" t="s">
        <v>39</v>
      </c>
      <c r="AX179" s="11" t="s">
        <v>75</v>
      </c>
      <c r="AY179" s="192" t="s">
        <v>171</v>
      </c>
    </row>
    <row r="180" spans="2:51" s="11" customFormat="1" ht="13.5">
      <c r="B180" s="191"/>
      <c r="D180" s="186" t="s">
        <v>183</v>
      </c>
      <c r="E180" s="192" t="s">
        <v>5</v>
      </c>
      <c r="F180" s="193" t="s">
        <v>552</v>
      </c>
      <c r="H180" s="194">
        <v>3.52</v>
      </c>
      <c r="I180" s="195"/>
      <c r="L180" s="191"/>
      <c r="M180" s="196"/>
      <c r="N180" s="197"/>
      <c r="O180" s="197"/>
      <c r="P180" s="197"/>
      <c r="Q180" s="197"/>
      <c r="R180" s="197"/>
      <c r="S180" s="197"/>
      <c r="T180" s="198"/>
      <c r="AT180" s="192" t="s">
        <v>183</v>
      </c>
      <c r="AU180" s="192" t="s">
        <v>84</v>
      </c>
      <c r="AV180" s="11" t="s">
        <v>84</v>
      </c>
      <c r="AW180" s="11" t="s">
        <v>39</v>
      </c>
      <c r="AX180" s="11" t="s">
        <v>75</v>
      </c>
      <c r="AY180" s="192" t="s">
        <v>171</v>
      </c>
    </row>
    <row r="181" spans="2:51" s="13" customFormat="1" ht="13.5">
      <c r="B181" s="206"/>
      <c r="D181" s="186" t="s">
        <v>183</v>
      </c>
      <c r="E181" s="207" t="s">
        <v>5</v>
      </c>
      <c r="F181" s="208" t="s">
        <v>249</v>
      </c>
      <c r="H181" s="209">
        <v>126.965</v>
      </c>
      <c r="I181" s="210"/>
      <c r="L181" s="206"/>
      <c r="M181" s="227"/>
      <c r="N181" s="228"/>
      <c r="O181" s="228"/>
      <c r="P181" s="228"/>
      <c r="Q181" s="228"/>
      <c r="R181" s="228"/>
      <c r="S181" s="228"/>
      <c r="T181" s="229"/>
      <c r="AT181" s="207" t="s">
        <v>183</v>
      </c>
      <c r="AU181" s="207" t="s">
        <v>84</v>
      </c>
      <c r="AV181" s="13" t="s">
        <v>177</v>
      </c>
      <c r="AW181" s="13" t="s">
        <v>39</v>
      </c>
      <c r="AX181" s="13" t="s">
        <v>24</v>
      </c>
      <c r="AY181" s="207" t="s">
        <v>171</v>
      </c>
    </row>
    <row r="182" spans="2:51" s="1" customFormat="1" ht="6.95" customHeight="1">
      <c r="B182" s="56"/>
      <c r="C182" s="57"/>
      <c r="D182" s="57"/>
      <c r="E182" s="57"/>
      <c r="F182" s="57"/>
      <c r="G182" s="57"/>
      <c r="H182" s="57"/>
      <c r="I182" s="127"/>
      <c r="J182" s="57"/>
      <c r="K182" s="57"/>
      <c r="L182" s="41"/>
    </row>
  </sheetData>
  <autoFilter ref="C85:K181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93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577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ROUND(J84,2)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ROUND(SUM(BE84:BE282), 2)</f>
        <v>0</v>
      </c>
      <c r="G30" s="42"/>
      <c r="H30" s="42"/>
      <c r="I30" s="119">
        <v>0.21</v>
      </c>
      <c r="J30" s="118">
        <f>ROUND(ROUND((SUM(BE84:BE282)),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ROUND(SUM(BF84:BF282), 2)</f>
        <v>0</v>
      </c>
      <c r="G31" s="42"/>
      <c r="H31" s="42"/>
      <c r="I31" s="119">
        <v>0.15</v>
      </c>
      <c r="J31" s="118">
        <f>ROUND(ROUND((SUM(BF84:BF282)),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ROUND(SUM(BG84:BG282),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ROUND(SUM(BH84:BH282),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ROUND(SUM(BI84:BI282),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04 - SO 108 Vodní nádrž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J84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J85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J86</f>
        <v>0</v>
      </c>
      <c r="K58" s="148"/>
    </row>
    <row r="59" spans="2:47" s="8" customFormat="1" ht="19.899999999999999" customHeight="1">
      <c r="B59" s="142"/>
      <c r="C59" s="143"/>
      <c r="D59" s="144" t="s">
        <v>444</v>
      </c>
      <c r="E59" s="145"/>
      <c r="F59" s="145"/>
      <c r="G59" s="145"/>
      <c r="H59" s="145"/>
      <c r="I59" s="146"/>
      <c r="J59" s="147">
        <f>J162</f>
        <v>0</v>
      </c>
      <c r="K59" s="148"/>
    </row>
    <row r="60" spans="2:47" s="8" customFormat="1" ht="19.899999999999999" customHeight="1">
      <c r="B60" s="142"/>
      <c r="C60" s="143"/>
      <c r="D60" s="144" t="s">
        <v>150</v>
      </c>
      <c r="E60" s="145"/>
      <c r="F60" s="145"/>
      <c r="G60" s="145"/>
      <c r="H60" s="145"/>
      <c r="I60" s="146"/>
      <c r="J60" s="147">
        <f>J179</f>
        <v>0</v>
      </c>
      <c r="K60" s="148"/>
    </row>
    <row r="61" spans="2:47" s="8" customFormat="1" ht="19.899999999999999" customHeight="1">
      <c r="B61" s="142"/>
      <c r="C61" s="143"/>
      <c r="D61" s="144" t="s">
        <v>151</v>
      </c>
      <c r="E61" s="145"/>
      <c r="F61" s="145"/>
      <c r="G61" s="145"/>
      <c r="H61" s="145"/>
      <c r="I61" s="146"/>
      <c r="J61" s="147">
        <f>J219</f>
        <v>0</v>
      </c>
      <c r="K61" s="148"/>
    </row>
    <row r="62" spans="2:47" s="8" customFormat="1" ht="19.899999999999999" customHeight="1">
      <c r="B62" s="142"/>
      <c r="C62" s="143"/>
      <c r="D62" s="144" t="s">
        <v>578</v>
      </c>
      <c r="E62" s="145"/>
      <c r="F62" s="145"/>
      <c r="G62" s="145"/>
      <c r="H62" s="145"/>
      <c r="I62" s="146"/>
      <c r="J62" s="147">
        <f>J237</f>
        <v>0</v>
      </c>
      <c r="K62" s="148"/>
    </row>
    <row r="63" spans="2:47" s="8" customFormat="1" ht="19.899999999999999" customHeight="1">
      <c r="B63" s="142"/>
      <c r="C63" s="143"/>
      <c r="D63" s="144" t="s">
        <v>152</v>
      </c>
      <c r="E63" s="145"/>
      <c r="F63" s="145"/>
      <c r="G63" s="145"/>
      <c r="H63" s="145"/>
      <c r="I63" s="146"/>
      <c r="J63" s="147">
        <f>J247</f>
        <v>0</v>
      </c>
      <c r="K63" s="148"/>
    </row>
    <row r="64" spans="2:47" s="8" customFormat="1" ht="19.899999999999999" customHeight="1">
      <c r="B64" s="142"/>
      <c r="C64" s="143"/>
      <c r="D64" s="144" t="s">
        <v>154</v>
      </c>
      <c r="E64" s="145"/>
      <c r="F64" s="145"/>
      <c r="G64" s="145"/>
      <c r="H64" s="145"/>
      <c r="I64" s="146"/>
      <c r="J64" s="147">
        <f>J280</f>
        <v>0</v>
      </c>
      <c r="K64" s="148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06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27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28"/>
      <c r="J70" s="60"/>
      <c r="K70" s="60"/>
      <c r="L70" s="41"/>
    </row>
    <row r="71" spans="2:12" s="1" customFormat="1" ht="36.950000000000003" customHeight="1">
      <c r="B71" s="41"/>
      <c r="C71" s="61" t="s">
        <v>155</v>
      </c>
      <c r="L71" s="41"/>
    </row>
    <row r="72" spans="2:12" s="1" customFormat="1" ht="6.95" customHeight="1">
      <c r="B72" s="41"/>
      <c r="L72" s="41"/>
    </row>
    <row r="73" spans="2:12" s="1" customFormat="1" ht="14.45" customHeight="1">
      <c r="B73" s="41"/>
      <c r="C73" s="63" t="s">
        <v>19</v>
      </c>
      <c r="L73" s="41"/>
    </row>
    <row r="74" spans="2:12" s="1" customFormat="1" ht="16.5" customHeight="1">
      <c r="B74" s="41"/>
      <c r="E74" s="363" t="str">
        <f>E7</f>
        <v>Revitalizace Mlýnského náhonu Proskovice</v>
      </c>
      <c r="F74" s="364"/>
      <c r="G74" s="364"/>
      <c r="H74" s="364"/>
      <c r="L74" s="41"/>
    </row>
    <row r="75" spans="2:12" s="1" customFormat="1" ht="14.45" customHeight="1">
      <c r="B75" s="41"/>
      <c r="C75" s="63" t="s">
        <v>141</v>
      </c>
      <c r="L75" s="41"/>
    </row>
    <row r="76" spans="2:12" s="1" customFormat="1" ht="17.25" customHeight="1">
      <c r="B76" s="41"/>
      <c r="E76" s="339" t="str">
        <f>E9</f>
        <v>04 - SO 108 Vodní nádrž</v>
      </c>
      <c r="F76" s="365"/>
      <c r="G76" s="365"/>
      <c r="H76" s="365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25</v>
      </c>
      <c r="F78" s="149" t="str">
        <f>F12</f>
        <v xml:space="preserve"> </v>
      </c>
      <c r="I78" s="150" t="s">
        <v>27</v>
      </c>
      <c r="J78" s="67" t="str">
        <f>IF(J12="","",J12)</f>
        <v>12. 11. 2015</v>
      </c>
      <c r="L78" s="41"/>
    </row>
    <row r="79" spans="2:12" s="1" customFormat="1" ht="6.95" customHeight="1">
      <c r="B79" s="41"/>
      <c r="L79" s="41"/>
    </row>
    <row r="80" spans="2:12" s="1" customFormat="1">
      <c r="B80" s="41"/>
      <c r="C80" s="63" t="s">
        <v>31</v>
      </c>
      <c r="F80" s="149" t="str">
        <f>E15</f>
        <v>Statutární mšsto Ostrava, MO Proskovice</v>
      </c>
      <c r="I80" s="150" t="s">
        <v>37</v>
      </c>
      <c r="J80" s="149" t="str">
        <f>E21</f>
        <v>Sweco Hydroprojekt a.s., OZ Ostrava</v>
      </c>
      <c r="L80" s="41"/>
    </row>
    <row r="81" spans="2:65" s="1" customFormat="1" ht="14.45" customHeight="1">
      <c r="B81" s="41"/>
      <c r="C81" s="63" t="s">
        <v>35</v>
      </c>
      <c r="F81" s="149" t="str">
        <f>IF(E18="","",E18)</f>
        <v/>
      </c>
      <c r="L81" s="41"/>
    </row>
    <row r="82" spans="2:65" s="1" customFormat="1" ht="10.35" customHeight="1">
      <c r="B82" s="41"/>
      <c r="L82" s="41"/>
    </row>
    <row r="83" spans="2:65" s="9" customFormat="1" ht="29.25" customHeight="1">
      <c r="B83" s="151"/>
      <c r="C83" s="152" t="s">
        <v>156</v>
      </c>
      <c r="D83" s="153" t="s">
        <v>60</v>
      </c>
      <c r="E83" s="153" t="s">
        <v>56</v>
      </c>
      <c r="F83" s="153" t="s">
        <v>157</v>
      </c>
      <c r="G83" s="153" t="s">
        <v>158</v>
      </c>
      <c r="H83" s="153" t="s">
        <v>159</v>
      </c>
      <c r="I83" s="154" t="s">
        <v>160</v>
      </c>
      <c r="J83" s="153" t="s">
        <v>145</v>
      </c>
      <c r="K83" s="155" t="s">
        <v>161</v>
      </c>
      <c r="L83" s="151"/>
      <c r="M83" s="73" t="s">
        <v>162</v>
      </c>
      <c r="N83" s="74" t="s">
        <v>45</v>
      </c>
      <c r="O83" s="74" t="s">
        <v>163</v>
      </c>
      <c r="P83" s="74" t="s">
        <v>164</v>
      </c>
      <c r="Q83" s="74" t="s">
        <v>165</v>
      </c>
      <c r="R83" s="74" t="s">
        <v>166</v>
      </c>
      <c r="S83" s="74" t="s">
        <v>167</v>
      </c>
      <c r="T83" s="75" t="s">
        <v>168</v>
      </c>
    </row>
    <row r="84" spans="2:65" s="1" customFormat="1" ht="29.25" customHeight="1">
      <c r="B84" s="41"/>
      <c r="C84" s="77" t="s">
        <v>146</v>
      </c>
      <c r="J84" s="156">
        <f>BK84</f>
        <v>0</v>
      </c>
      <c r="L84" s="41"/>
      <c r="M84" s="76"/>
      <c r="N84" s="68"/>
      <c r="O84" s="68"/>
      <c r="P84" s="157">
        <f>P85</f>
        <v>0</v>
      </c>
      <c r="Q84" s="68"/>
      <c r="R84" s="157">
        <f>R85</f>
        <v>94.891125739999993</v>
      </c>
      <c r="S84" s="68"/>
      <c r="T84" s="158">
        <f>T85</f>
        <v>0</v>
      </c>
      <c r="AT84" s="24" t="s">
        <v>74</v>
      </c>
      <c r="AU84" s="24" t="s">
        <v>147</v>
      </c>
      <c r="BK84" s="159">
        <f>BK85</f>
        <v>0</v>
      </c>
    </row>
    <row r="85" spans="2:65" s="10" customFormat="1" ht="37.35" customHeight="1">
      <c r="B85" s="160"/>
      <c r="D85" s="161" t="s">
        <v>74</v>
      </c>
      <c r="E85" s="162" t="s">
        <v>169</v>
      </c>
      <c r="F85" s="162" t="s">
        <v>170</v>
      </c>
      <c r="I85" s="163"/>
      <c r="J85" s="164">
        <f>BK85</f>
        <v>0</v>
      </c>
      <c r="L85" s="160"/>
      <c r="M85" s="165"/>
      <c r="N85" s="166"/>
      <c r="O85" s="166"/>
      <c r="P85" s="167">
        <f>P86+P162+P179+P219+P237+P247+P280</f>
        <v>0</v>
      </c>
      <c r="Q85" s="166"/>
      <c r="R85" s="167">
        <f>R86+R162+R179+R219+R237+R247+R280</f>
        <v>94.891125739999993</v>
      </c>
      <c r="S85" s="166"/>
      <c r="T85" s="168">
        <f>T86+T162+T179+T219+T237+T247+T280</f>
        <v>0</v>
      </c>
      <c r="AR85" s="161" t="s">
        <v>24</v>
      </c>
      <c r="AT85" s="169" t="s">
        <v>74</v>
      </c>
      <c r="AU85" s="169" t="s">
        <v>75</v>
      </c>
      <c r="AY85" s="161" t="s">
        <v>171</v>
      </c>
      <c r="BK85" s="170">
        <f>BK86+BK162+BK179+BK219+BK237+BK247+BK280</f>
        <v>0</v>
      </c>
    </row>
    <row r="86" spans="2:65" s="10" customFormat="1" ht="19.899999999999999" customHeight="1">
      <c r="B86" s="160"/>
      <c r="D86" s="161" t="s">
        <v>74</v>
      </c>
      <c r="E86" s="171" t="s">
        <v>24</v>
      </c>
      <c r="F86" s="171" t="s">
        <v>172</v>
      </c>
      <c r="I86" s="163"/>
      <c r="J86" s="172">
        <f>BK86</f>
        <v>0</v>
      </c>
      <c r="L86" s="160"/>
      <c r="M86" s="165"/>
      <c r="N86" s="166"/>
      <c r="O86" s="166"/>
      <c r="P86" s="167">
        <f>SUM(P87:P161)</f>
        <v>0</v>
      </c>
      <c r="Q86" s="166"/>
      <c r="R86" s="167">
        <f>SUM(R87:R161)</f>
        <v>13.2</v>
      </c>
      <c r="S86" s="166"/>
      <c r="T86" s="168">
        <f>SUM(T87:T161)</f>
        <v>0</v>
      </c>
      <c r="AR86" s="161" t="s">
        <v>24</v>
      </c>
      <c r="AT86" s="169" t="s">
        <v>74</v>
      </c>
      <c r="AU86" s="169" t="s">
        <v>24</v>
      </c>
      <c r="AY86" s="161" t="s">
        <v>171</v>
      </c>
      <c r="BK86" s="170">
        <f>SUM(BK87:BK161)</f>
        <v>0</v>
      </c>
    </row>
    <row r="87" spans="2:65" s="1" customFormat="1" ht="16.5" customHeight="1">
      <c r="B87" s="173"/>
      <c r="C87" s="174" t="s">
        <v>24</v>
      </c>
      <c r="D87" s="174" t="s">
        <v>173</v>
      </c>
      <c r="E87" s="175" t="s">
        <v>192</v>
      </c>
      <c r="F87" s="176" t="s">
        <v>193</v>
      </c>
      <c r="G87" s="177" t="s">
        <v>194</v>
      </c>
      <c r="H87" s="178">
        <v>330</v>
      </c>
      <c r="I87" s="179"/>
      <c r="J87" s="180">
        <f>ROUND(I87*H87,2)</f>
        <v>0</v>
      </c>
      <c r="K87" s="176" t="s">
        <v>195</v>
      </c>
      <c r="L87" s="41"/>
      <c r="M87" s="181" t="s">
        <v>5</v>
      </c>
      <c r="N87" s="182" t="s">
        <v>46</v>
      </c>
      <c r="O87" s="42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24" t="s">
        <v>177</v>
      </c>
      <c r="AT87" s="24" t="s">
        <v>173</v>
      </c>
      <c r="AU87" s="24" t="s">
        <v>84</v>
      </c>
      <c r="AY87" s="24" t="s">
        <v>171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4" t="s">
        <v>24</v>
      </c>
      <c r="BK87" s="185">
        <f>ROUND(I87*H87,2)</f>
        <v>0</v>
      </c>
      <c r="BL87" s="24" t="s">
        <v>177</v>
      </c>
      <c r="BM87" s="24" t="s">
        <v>579</v>
      </c>
    </row>
    <row r="88" spans="2:65" s="1" customFormat="1" ht="27">
      <c r="B88" s="41"/>
      <c r="D88" s="186" t="s">
        <v>179</v>
      </c>
      <c r="F88" s="187" t="s">
        <v>197</v>
      </c>
      <c r="I88" s="188"/>
      <c r="L88" s="41"/>
      <c r="M88" s="189"/>
      <c r="N88" s="42"/>
      <c r="O88" s="42"/>
      <c r="P88" s="42"/>
      <c r="Q88" s="42"/>
      <c r="R88" s="42"/>
      <c r="S88" s="42"/>
      <c r="T88" s="70"/>
      <c r="AT88" s="24" t="s">
        <v>179</v>
      </c>
      <c r="AU88" s="24" t="s">
        <v>84</v>
      </c>
    </row>
    <row r="89" spans="2:65" s="1" customFormat="1" ht="27">
      <c r="B89" s="41"/>
      <c r="D89" s="186" t="s">
        <v>181</v>
      </c>
      <c r="F89" s="190" t="s">
        <v>580</v>
      </c>
      <c r="I89" s="188"/>
      <c r="L89" s="41"/>
      <c r="M89" s="189"/>
      <c r="N89" s="42"/>
      <c r="O89" s="42"/>
      <c r="P89" s="42"/>
      <c r="Q89" s="42"/>
      <c r="R89" s="42"/>
      <c r="S89" s="42"/>
      <c r="T89" s="70"/>
      <c r="AT89" s="24" t="s">
        <v>181</v>
      </c>
      <c r="AU89" s="24" t="s">
        <v>84</v>
      </c>
    </row>
    <row r="90" spans="2:65" s="11" customFormat="1" ht="13.5">
      <c r="B90" s="191"/>
      <c r="D90" s="186" t="s">
        <v>183</v>
      </c>
      <c r="E90" s="192" t="s">
        <v>5</v>
      </c>
      <c r="F90" s="193" t="s">
        <v>581</v>
      </c>
      <c r="H90" s="194">
        <v>330</v>
      </c>
      <c r="I90" s="195"/>
      <c r="L90" s="191"/>
      <c r="M90" s="196"/>
      <c r="N90" s="197"/>
      <c r="O90" s="197"/>
      <c r="P90" s="197"/>
      <c r="Q90" s="197"/>
      <c r="R90" s="197"/>
      <c r="S90" s="197"/>
      <c r="T90" s="198"/>
      <c r="AT90" s="192" t="s">
        <v>183</v>
      </c>
      <c r="AU90" s="192" t="s">
        <v>84</v>
      </c>
      <c r="AV90" s="11" t="s">
        <v>84</v>
      </c>
      <c r="AW90" s="11" t="s">
        <v>39</v>
      </c>
      <c r="AX90" s="11" t="s">
        <v>24</v>
      </c>
      <c r="AY90" s="192" t="s">
        <v>171</v>
      </c>
    </row>
    <row r="91" spans="2:65" s="1" customFormat="1" ht="16.5" customHeight="1">
      <c r="B91" s="173"/>
      <c r="C91" s="174" t="s">
        <v>84</v>
      </c>
      <c r="D91" s="174" t="s">
        <v>173</v>
      </c>
      <c r="E91" s="175" t="s">
        <v>582</v>
      </c>
      <c r="F91" s="176" t="s">
        <v>583</v>
      </c>
      <c r="G91" s="177" t="s">
        <v>194</v>
      </c>
      <c r="H91" s="178">
        <v>718</v>
      </c>
      <c r="I91" s="179"/>
      <c r="J91" s="180">
        <f>ROUND(I91*H91,2)</f>
        <v>0</v>
      </c>
      <c r="K91" s="176" t="s">
        <v>195</v>
      </c>
      <c r="L91" s="41"/>
      <c r="M91" s="181" t="s">
        <v>5</v>
      </c>
      <c r="N91" s="182" t="s">
        <v>46</v>
      </c>
      <c r="O91" s="42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4" t="s">
        <v>177</v>
      </c>
      <c r="AT91" s="24" t="s">
        <v>173</v>
      </c>
      <c r="AU91" s="24" t="s">
        <v>84</v>
      </c>
      <c r="AY91" s="24" t="s">
        <v>171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4" t="s">
        <v>24</v>
      </c>
      <c r="BK91" s="185">
        <f>ROUND(I91*H91,2)</f>
        <v>0</v>
      </c>
      <c r="BL91" s="24" t="s">
        <v>177</v>
      </c>
      <c r="BM91" s="24" t="s">
        <v>584</v>
      </c>
    </row>
    <row r="92" spans="2:65" s="1" customFormat="1" ht="27">
      <c r="B92" s="41"/>
      <c r="D92" s="186" t="s">
        <v>179</v>
      </c>
      <c r="F92" s="187" t="s">
        <v>585</v>
      </c>
      <c r="I92" s="188"/>
      <c r="L92" s="41"/>
      <c r="M92" s="189"/>
      <c r="N92" s="42"/>
      <c r="O92" s="42"/>
      <c r="P92" s="42"/>
      <c r="Q92" s="42"/>
      <c r="R92" s="42"/>
      <c r="S92" s="42"/>
      <c r="T92" s="70"/>
      <c r="AT92" s="24" t="s">
        <v>179</v>
      </c>
      <c r="AU92" s="24" t="s">
        <v>84</v>
      </c>
    </row>
    <row r="93" spans="2:65" s="1" customFormat="1" ht="27">
      <c r="B93" s="41"/>
      <c r="D93" s="186" t="s">
        <v>181</v>
      </c>
      <c r="F93" s="190" t="s">
        <v>580</v>
      </c>
      <c r="I93" s="188"/>
      <c r="L93" s="41"/>
      <c r="M93" s="189"/>
      <c r="N93" s="42"/>
      <c r="O93" s="42"/>
      <c r="P93" s="42"/>
      <c r="Q93" s="42"/>
      <c r="R93" s="42"/>
      <c r="S93" s="42"/>
      <c r="T93" s="70"/>
      <c r="AT93" s="24" t="s">
        <v>181</v>
      </c>
      <c r="AU93" s="24" t="s">
        <v>84</v>
      </c>
    </row>
    <row r="94" spans="2:65" s="12" customFormat="1" ht="13.5">
      <c r="B94" s="199"/>
      <c r="D94" s="186" t="s">
        <v>183</v>
      </c>
      <c r="E94" s="200" t="s">
        <v>5</v>
      </c>
      <c r="F94" s="201" t="s">
        <v>586</v>
      </c>
      <c r="H94" s="200" t="s">
        <v>5</v>
      </c>
      <c r="I94" s="202"/>
      <c r="L94" s="199"/>
      <c r="M94" s="203"/>
      <c r="N94" s="204"/>
      <c r="O94" s="204"/>
      <c r="P94" s="204"/>
      <c r="Q94" s="204"/>
      <c r="R94" s="204"/>
      <c r="S94" s="204"/>
      <c r="T94" s="205"/>
      <c r="AT94" s="200" t="s">
        <v>183</v>
      </c>
      <c r="AU94" s="200" t="s">
        <v>84</v>
      </c>
      <c r="AV94" s="12" t="s">
        <v>24</v>
      </c>
      <c r="AW94" s="12" t="s">
        <v>39</v>
      </c>
      <c r="AX94" s="12" t="s">
        <v>75</v>
      </c>
      <c r="AY94" s="200" t="s">
        <v>171</v>
      </c>
    </row>
    <row r="95" spans="2:65" s="11" customFormat="1" ht="13.5">
      <c r="B95" s="191"/>
      <c r="D95" s="186" t="s">
        <v>183</v>
      </c>
      <c r="E95" s="192" t="s">
        <v>5</v>
      </c>
      <c r="F95" s="193" t="s">
        <v>587</v>
      </c>
      <c r="H95" s="194">
        <v>650</v>
      </c>
      <c r="I95" s="195"/>
      <c r="L95" s="191"/>
      <c r="M95" s="196"/>
      <c r="N95" s="197"/>
      <c r="O95" s="197"/>
      <c r="P95" s="197"/>
      <c r="Q95" s="197"/>
      <c r="R95" s="197"/>
      <c r="S95" s="197"/>
      <c r="T95" s="198"/>
      <c r="AT95" s="192" t="s">
        <v>183</v>
      </c>
      <c r="AU95" s="192" t="s">
        <v>84</v>
      </c>
      <c r="AV95" s="11" t="s">
        <v>84</v>
      </c>
      <c r="AW95" s="11" t="s">
        <v>39</v>
      </c>
      <c r="AX95" s="11" t="s">
        <v>75</v>
      </c>
      <c r="AY95" s="192" t="s">
        <v>171</v>
      </c>
    </row>
    <row r="96" spans="2:65" s="12" customFormat="1" ht="13.5">
      <c r="B96" s="199"/>
      <c r="D96" s="186" t="s">
        <v>183</v>
      </c>
      <c r="E96" s="200" t="s">
        <v>5</v>
      </c>
      <c r="F96" s="201" t="s">
        <v>208</v>
      </c>
      <c r="H96" s="200" t="s">
        <v>5</v>
      </c>
      <c r="I96" s="202"/>
      <c r="L96" s="199"/>
      <c r="M96" s="203"/>
      <c r="N96" s="204"/>
      <c r="O96" s="204"/>
      <c r="P96" s="204"/>
      <c r="Q96" s="204"/>
      <c r="R96" s="204"/>
      <c r="S96" s="204"/>
      <c r="T96" s="205"/>
      <c r="AT96" s="200" t="s">
        <v>183</v>
      </c>
      <c r="AU96" s="200" t="s">
        <v>84</v>
      </c>
      <c r="AV96" s="12" t="s">
        <v>24</v>
      </c>
      <c r="AW96" s="12" t="s">
        <v>39</v>
      </c>
      <c r="AX96" s="12" t="s">
        <v>75</v>
      </c>
      <c r="AY96" s="200" t="s">
        <v>171</v>
      </c>
    </row>
    <row r="97" spans="2:65" s="11" customFormat="1" ht="13.5">
      <c r="B97" s="191"/>
      <c r="D97" s="186" t="s">
        <v>183</v>
      </c>
      <c r="E97" s="192" t="s">
        <v>5</v>
      </c>
      <c r="F97" s="193" t="s">
        <v>588</v>
      </c>
      <c r="H97" s="194">
        <v>65</v>
      </c>
      <c r="I97" s="195"/>
      <c r="L97" s="191"/>
      <c r="M97" s="196"/>
      <c r="N97" s="197"/>
      <c r="O97" s="197"/>
      <c r="P97" s="197"/>
      <c r="Q97" s="197"/>
      <c r="R97" s="197"/>
      <c r="S97" s="197"/>
      <c r="T97" s="198"/>
      <c r="AT97" s="192" t="s">
        <v>183</v>
      </c>
      <c r="AU97" s="192" t="s">
        <v>84</v>
      </c>
      <c r="AV97" s="11" t="s">
        <v>84</v>
      </c>
      <c r="AW97" s="11" t="s">
        <v>39</v>
      </c>
      <c r="AX97" s="11" t="s">
        <v>75</v>
      </c>
      <c r="AY97" s="192" t="s">
        <v>171</v>
      </c>
    </row>
    <row r="98" spans="2:65" s="12" customFormat="1" ht="13.5">
      <c r="B98" s="199"/>
      <c r="D98" s="186" t="s">
        <v>183</v>
      </c>
      <c r="E98" s="200" t="s">
        <v>5</v>
      </c>
      <c r="F98" s="201" t="s">
        <v>589</v>
      </c>
      <c r="H98" s="200" t="s">
        <v>5</v>
      </c>
      <c r="I98" s="202"/>
      <c r="L98" s="199"/>
      <c r="M98" s="203"/>
      <c r="N98" s="204"/>
      <c r="O98" s="204"/>
      <c r="P98" s="204"/>
      <c r="Q98" s="204"/>
      <c r="R98" s="204"/>
      <c r="S98" s="204"/>
      <c r="T98" s="205"/>
      <c r="AT98" s="200" t="s">
        <v>183</v>
      </c>
      <c r="AU98" s="200" t="s">
        <v>84</v>
      </c>
      <c r="AV98" s="12" t="s">
        <v>24</v>
      </c>
      <c r="AW98" s="12" t="s">
        <v>39</v>
      </c>
      <c r="AX98" s="12" t="s">
        <v>75</v>
      </c>
      <c r="AY98" s="200" t="s">
        <v>171</v>
      </c>
    </row>
    <row r="99" spans="2:65" s="11" customFormat="1" ht="13.5">
      <c r="B99" s="191"/>
      <c r="D99" s="186" t="s">
        <v>183</v>
      </c>
      <c r="E99" s="192" t="s">
        <v>5</v>
      </c>
      <c r="F99" s="193" t="s">
        <v>191</v>
      </c>
      <c r="H99" s="194">
        <v>3</v>
      </c>
      <c r="I99" s="195"/>
      <c r="L99" s="191"/>
      <c r="M99" s="196"/>
      <c r="N99" s="197"/>
      <c r="O99" s="197"/>
      <c r="P99" s="197"/>
      <c r="Q99" s="197"/>
      <c r="R99" s="197"/>
      <c r="S99" s="197"/>
      <c r="T99" s="198"/>
      <c r="AT99" s="192" t="s">
        <v>183</v>
      </c>
      <c r="AU99" s="192" t="s">
        <v>84</v>
      </c>
      <c r="AV99" s="11" t="s">
        <v>84</v>
      </c>
      <c r="AW99" s="11" t="s">
        <v>39</v>
      </c>
      <c r="AX99" s="11" t="s">
        <v>75</v>
      </c>
      <c r="AY99" s="192" t="s">
        <v>171</v>
      </c>
    </row>
    <row r="100" spans="2:65" s="13" customFormat="1" ht="13.5">
      <c r="B100" s="206"/>
      <c r="D100" s="186" t="s">
        <v>183</v>
      </c>
      <c r="E100" s="207" t="s">
        <v>5</v>
      </c>
      <c r="F100" s="208" t="s">
        <v>249</v>
      </c>
      <c r="H100" s="209">
        <v>718</v>
      </c>
      <c r="I100" s="210"/>
      <c r="L100" s="206"/>
      <c r="M100" s="211"/>
      <c r="N100" s="212"/>
      <c r="O100" s="212"/>
      <c r="P100" s="212"/>
      <c r="Q100" s="212"/>
      <c r="R100" s="212"/>
      <c r="S100" s="212"/>
      <c r="T100" s="213"/>
      <c r="AT100" s="207" t="s">
        <v>183</v>
      </c>
      <c r="AU100" s="207" t="s">
        <v>84</v>
      </c>
      <c r="AV100" s="13" t="s">
        <v>177</v>
      </c>
      <c r="AW100" s="13" t="s">
        <v>39</v>
      </c>
      <c r="AX100" s="13" t="s">
        <v>24</v>
      </c>
      <c r="AY100" s="207" t="s">
        <v>171</v>
      </c>
    </row>
    <row r="101" spans="2:65" s="1" customFormat="1" ht="16.5" customHeight="1">
      <c r="B101" s="173"/>
      <c r="C101" s="174" t="s">
        <v>191</v>
      </c>
      <c r="D101" s="174" t="s">
        <v>173</v>
      </c>
      <c r="E101" s="175" t="s">
        <v>460</v>
      </c>
      <c r="F101" s="176" t="s">
        <v>461</v>
      </c>
      <c r="G101" s="177" t="s">
        <v>194</v>
      </c>
      <c r="H101" s="178">
        <v>718</v>
      </c>
      <c r="I101" s="179"/>
      <c r="J101" s="180">
        <f>ROUND(I101*H101,2)</f>
        <v>0</v>
      </c>
      <c r="K101" s="176" t="s">
        <v>195</v>
      </c>
      <c r="L101" s="41"/>
      <c r="M101" s="181" t="s">
        <v>5</v>
      </c>
      <c r="N101" s="182" t="s">
        <v>46</v>
      </c>
      <c r="O101" s="42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AR101" s="24" t="s">
        <v>177</v>
      </c>
      <c r="AT101" s="24" t="s">
        <v>173</v>
      </c>
      <c r="AU101" s="24" t="s">
        <v>84</v>
      </c>
      <c r="AY101" s="24" t="s">
        <v>171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4" t="s">
        <v>24</v>
      </c>
      <c r="BK101" s="185">
        <f>ROUND(I101*H101,2)</f>
        <v>0</v>
      </c>
      <c r="BL101" s="24" t="s">
        <v>177</v>
      </c>
      <c r="BM101" s="24" t="s">
        <v>590</v>
      </c>
    </row>
    <row r="102" spans="2:65" s="1" customFormat="1" ht="27">
      <c r="B102" s="41"/>
      <c r="D102" s="186" t="s">
        <v>179</v>
      </c>
      <c r="F102" s="187" t="s">
        <v>463</v>
      </c>
      <c r="I102" s="188"/>
      <c r="L102" s="41"/>
      <c r="M102" s="189"/>
      <c r="N102" s="42"/>
      <c r="O102" s="42"/>
      <c r="P102" s="42"/>
      <c r="Q102" s="42"/>
      <c r="R102" s="42"/>
      <c r="S102" s="42"/>
      <c r="T102" s="70"/>
      <c r="AT102" s="24" t="s">
        <v>179</v>
      </c>
      <c r="AU102" s="24" t="s">
        <v>84</v>
      </c>
    </row>
    <row r="103" spans="2:65" s="1" customFormat="1" ht="16.5" customHeight="1">
      <c r="B103" s="173"/>
      <c r="C103" s="174" t="s">
        <v>177</v>
      </c>
      <c r="D103" s="174" t="s">
        <v>173</v>
      </c>
      <c r="E103" s="175" t="s">
        <v>591</v>
      </c>
      <c r="F103" s="176" t="s">
        <v>592</v>
      </c>
      <c r="G103" s="177" t="s">
        <v>194</v>
      </c>
      <c r="H103" s="178">
        <v>60</v>
      </c>
      <c r="I103" s="179"/>
      <c r="J103" s="180">
        <f>ROUND(I103*H103,2)</f>
        <v>0</v>
      </c>
      <c r="K103" s="176" t="s">
        <v>195</v>
      </c>
      <c r="L103" s="41"/>
      <c r="M103" s="181" t="s">
        <v>5</v>
      </c>
      <c r="N103" s="182" t="s">
        <v>46</v>
      </c>
      <c r="O103" s="42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4" t="s">
        <v>177</v>
      </c>
      <c r="AT103" s="24" t="s">
        <v>173</v>
      </c>
      <c r="AU103" s="24" t="s">
        <v>84</v>
      </c>
      <c r="AY103" s="24" t="s">
        <v>171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4" t="s">
        <v>24</v>
      </c>
      <c r="BK103" s="185">
        <f>ROUND(I103*H103,2)</f>
        <v>0</v>
      </c>
      <c r="BL103" s="24" t="s">
        <v>177</v>
      </c>
      <c r="BM103" s="24" t="s">
        <v>593</v>
      </c>
    </row>
    <row r="104" spans="2:65" s="1" customFormat="1" ht="27">
      <c r="B104" s="41"/>
      <c r="D104" s="186" t="s">
        <v>179</v>
      </c>
      <c r="F104" s="187" t="s">
        <v>594</v>
      </c>
      <c r="I104" s="188"/>
      <c r="L104" s="41"/>
      <c r="M104" s="189"/>
      <c r="N104" s="42"/>
      <c r="O104" s="42"/>
      <c r="P104" s="42"/>
      <c r="Q104" s="42"/>
      <c r="R104" s="42"/>
      <c r="S104" s="42"/>
      <c r="T104" s="70"/>
      <c r="AT104" s="24" t="s">
        <v>179</v>
      </c>
      <c r="AU104" s="24" t="s">
        <v>84</v>
      </c>
    </row>
    <row r="105" spans="2:65" s="1" customFormat="1" ht="27">
      <c r="B105" s="41"/>
      <c r="D105" s="186" t="s">
        <v>181</v>
      </c>
      <c r="F105" s="190" t="s">
        <v>580</v>
      </c>
      <c r="I105" s="188"/>
      <c r="L105" s="41"/>
      <c r="M105" s="189"/>
      <c r="N105" s="42"/>
      <c r="O105" s="42"/>
      <c r="P105" s="42"/>
      <c r="Q105" s="42"/>
      <c r="R105" s="42"/>
      <c r="S105" s="42"/>
      <c r="T105" s="70"/>
      <c r="AT105" s="24" t="s">
        <v>181</v>
      </c>
      <c r="AU105" s="24" t="s">
        <v>84</v>
      </c>
    </row>
    <row r="106" spans="2:65" s="12" customFormat="1" ht="13.5">
      <c r="B106" s="199"/>
      <c r="D106" s="186" t="s">
        <v>183</v>
      </c>
      <c r="E106" s="200" t="s">
        <v>5</v>
      </c>
      <c r="F106" s="201" t="s">
        <v>595</v>
      </c>
      <c r="H106" s="200" t="s">
        <v>5</v>
      </c>
      <c r="I106" s="202"/>
      <c r="L106" s="199"/>
      <c r="M106" s="203"/>
      <c r="N106" s="204"/>
      <c r="O106" s="204"/>
      <c r="P106" s="204"/>
      <c r="Q106" s="204"/>
      <c r="R106" s="204"/>
      <c r="S106" s="204"/>
      <c r="T106" s="205"/>
      <c r="AT106" s="200" t="s">
        <v>183</v>
      </c>
      <c r="AU106" s="200" t="s">
        <v>84</v>
      </c>
      <c r="AV106" s="12" t="s">
        <v>24</v>
      </c>
      <c r="AW106" s="12" t="s">
        <v>39</v>
      </c>
      <c r="AX106" s="12" t="s">
        <v>75</v>
      </c>
      <c r="AY106" s="200" t="s">
        <v>171</v>
      </c>
    </row>
    <row r="107" spans="2:65" s="11" customFormat="1" ht="13.5">
      <c r="B107" s="191"/>
      <c r="D107" s="186" t="s">
        <v>183</v>
      </c>
      <c r="E107" s="192" t="s">
        <v>5</v>
      </c>
      <c r="F107" s="193" t="s">
        <v>596</v>
      </c>
      <c r="H107" s="194">
        <v>12</v>
      </c>
      <c r="I107" s="195"/>
      <c r="L107" s="191"/>
      <c r="M107" s="196"/>
      <c r="N107" s="197"/>
      <c r="O107" s="197"/>
      <c r="P107" s="197"/>
      <c r="Q107" s="197"/>
      <c r="R107" s="197"/>
      <c r="S107" s="197"/>
      <c r="T107" s="198"/>
      <c r="AT107" s="192" t="s">
        <v>183</v>
      </c>
      <c r="AU107" s="192" t="s">
        <v>84</v>
      </c>
      <c r="AV107" s="11" t="s">
        <v>84</v>
      </c>
      <c r="AW107" s="11" t="s">
        <v>39</v>
      </c>
      <c r="AX107" s="11" t="s">
        <v>75</v>
      </c>
      <c r="AY107" s="192" t="s">
        <v>171</v>
      </c>
    </row>
    <row r="108" spans="2:65" s="12" customFormat="1" ht="13.5">
      <c r="B108" s="199"/>
      <c r="D108" s="186" t="s">
        <v>183</v>
      </c>
      <c r="E108" s="200" t="s">
        <v>5</v>
      </c>
      <c r="F108" s="201" t="s">
        <v>597</v>
      </c>
      <c r="H108" s="200" t="s">
        <v>5</v>
      </c>
      <c r="I108" s="202"/>
      <c r="L108" s="199"/>
      <c r="M108" s="203"/>
      <c r="N108" s="204"/>
      <c r="O108" s="204"/>
      <c r="P108" s="204"/>
      <c r="Q108" s="204"/>
      <c r="R108" s="204"/>
      <c r="S108" s="204"/>
      <c r="T108" s="205"/>
      <c r="AT108" s="200" t="s">
        <v>183</v>
      </c>
      <c r="AU108" s="200" t="s">
        <v>84</v>
      </c>
      <c r="AV108" s="12" t="s">
        <v>24</v>
      </c>
      <c r="AW108" s="12" t="s">
        <v>39</v>
      </c>
      <c r="AX108" s="12" t="s">
        <v>75</v>
      </c>
      <c r="AY108" s="200" t="s">
        <v>171</v>
      </c>
    </row>
    <row r="109" spans="2:65" s="11" customFormat="1" ht="13.5">
      <c r="B109" s="191"/>
      <c r="D109" s="186" t="s">
        <v>183</v>
      </c>
      <c r="E109" s="192" t="s">
        <v>5</v>
      </c>
      <c r="F109" s="193" t="s">
        <v>598</v>
      </c>
      <c r="H109" s="194">
        <v>48</v>
      </c>
      <c r="I109" s="195"/>
      <c r="L109" s="191"/>
      <c r="M109" s="196"/>
      <c r="N109" s="197"/>
      <c r="O109" s="197"/>
      <c r="P109" s="197"/>
      <c r="Q109" s="197"/>
      <c r="R109" s="197"/>
      <c r="S109" s="197"/>
      <c r="T109" s="198"/>
      <c r="AT109" s="192" t="s">
        <v>183</v>
      </c>
      <c r="AU109" s="192" t="s">
        <v>84</v>
      </c>
      <c r="AV109" s="11" t="s">
        <v>84</v>
      </c>
      <c r="AW109" s="11" t="s">
        <v>39</v>
      </c>
      <c r="AX109" s="11" t="s">
        <v>75</v>
      </c>
      <c r="AY109" s="192" t="s">
        <v>171</v>
      </c>
    </row>
    <row r="110" spans="2:65" s="13" customFormat="1" ht="13.5">
      <c r="B110" s="206"/>
      <c r="D110" s="186" t="s">
        <v>183</v>
      </c>
      <c r="E110" s="207" t="s">
        <v>5</v>
      </c>
      <c r="F110" s="208" t="s">
        <v>249</v>
      </c>
      <c r="H110" s="209">
        <v>60</v>
      </c>
      <c r="I110" s="210"/>
      <c r="L110" s="206"/>
      <c r="M110" s="211"/>
      <c r="N110" s="212"/>
      <c r="O110" s="212"/>
      <c r="P110" s="212"/>
      <c r="Q110" s="212"/>
      <c r="R110" s="212"/>
      <c r="S110" s="212"/>
      <c r="T110" s="213"/>
      <c r="AT110" s="207" t="s">
        <v>183</v>
      </c>
      <c r="AU110" s="207" t="s">
        <v>84</v>
      </c>
      <c r="AV110" s="13" t="s">
        <v>177</v>
      </c>
      <c r="AW110" s="13" t="s">
        <v>39</v>
      </c>
      <c r="AX110" s="13" t="s">
        <v>24</v>
      </c>
      <c r="AY110" s="207" t="s">
        <v>171</v>
      </c>
    </row>
    <row r="111" spans="2:65" s="1" customFormat="1" ht="16.5" customHeight="1">
      <c r="B111" s="173"/>
      <c r="C111" s="174" t="s">
        <v>203</v>
      </c>
      <c r="D111" s="174" t="s">
        <v>173</v>
      </c>
      <c r="E111" s="175" t="s">
        <v>599</v>
      </c>
      <c r="F111" s="176" t="s">
        <v>600</v>
      </c>
      <c r="G111" s="177" t="s">
        <v>194</v>
      </c>
      <c r="H111" s="178">
        <v>60</v>
      </c>
      <c r="I111" s="179"/>
      <c r="J111" s="180">
        <f>ROUND(I111*H111,2)</f>
        <v>0</v>
      </c>
      <c r="K111" s="176" t="s">
        <v>195</v>
      </c>
      <c r="L111" s="41"/>
      <c r="M111" s="181" t="s">
        <v>5</v>
      </c>
      <c r="N111" s="182" t="s">
        <v>46</v>
      </c>
      <c r="O111" s="42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24" t="s">
        <v>177</v>
      </c>
      <c r="AT111" s="24" t="s">
        <v>173</v>
      </c>
      <c r="AU111" s="24" t="s">
        <v>84</v>
      </c>
      <c r="AY111" s="24" t="s">
        <v>171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4" t="s">
        <v>24</v>
      </c>
      <c r="BK111" s="185">
        <f>ROUND(I111*H111,2)</f>
        <v>0</v>
      </c>
      <c r="BL111" s="24" t="s">
        <v>177</v>
      </c>
      <c r="BM111" s="24" t="s">
        <v>601</v>
      </c>
    </row>
    <row r="112" spans="2:65" s="1" customFormat="1" ht="27">
      <c r="B112" s="41"/>
      <c r="D112" s="186" t="s">
        <v>179</v>
      </c>
      <c r="F112" s="187" t="s">
        <v>602</v>
      </c>
      <c r="I112" s="188"/>
      <c r="L112" s="41"/>
      <c r="M112" s="189"/>
      <c r="N112" s="42"/>
      <c r="O112" s="42"/>
      <c r="P112" s="42"/>
      <c r="Q112" s="42"/>
      <c r="R112" s="42"/>
      <c r="S112" s="42"/>
      <c r="T112" s="70"/>
      <c r="AT112" s="24" t="s">
        <v>179</v>
      </c>
      <c r="AU112" s="24" t="s">
        <v>84</v>
      </c>
    </row>
    <row r="113" spans="2:65" s="1" customFormat="1" ht="25.5" customHeight="1">
      <c r="B113" s="173"/>
      <c r="C113" s="174" t="s">
        <v>210</v>
      </c>
      <c r="D113" s="174" t="s">
        <v>173</v>
      </c>
      <c r="E113" s="175" t="s">
        <v>216</v>
      </c>
      <c r="F113" s="176" t="s">
        <v>217</v>
      </c>
      <c r="G113" s="177" t="s">
        <v>194</v>
      </c>
      <c r="H113" s="178">
        <v>210</v>
      </c>
      <c r="I113" s="179"/>
      <c r="J113" s="180">
        <f>ROUND(I113*H113,2)</f>
        <v>0</v>
      </c>
      <c r="K113" s="176" t="s">
        <v>195</v>
      </c>
      <c r="L113" s="41"/>
      <c r="M113" s="181" t="s">
        <v>5</v>
      </c>
      <c r="N113" s="182" t="s">
        <v>46</v>
      </c>
      <c r="O113" s="42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AR113" s="24" t="s">
        <v>177</v>
      </c>
      <c r="AT113" s="24" t="s">
        <v>173</v>
      </c>
      <c r="AU113" s="24" t="s">
        <v>84</v>
      </c>
      <c r="AY113" s="24" t="s">
        <v>171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24" t="s">
        <v>24</v>
      </c>
      <c r="BK113" s="185">
        <f>ROUND(I113*H113,2)</f>
        <v>0</v>
      </c>
      <c r="BL113" s="24" t="s">
        <v>177</v>
      </c>
      <c r="BM113" s="24" t="s">
        <v>603</v>
      </c>
    </row>
    <row r="114" spans="2:65" s="1" customFormat="1" ht="40.5">
      <c r="B114" s="41"/>
      <c r="D114" s="186" t="s">
        <v>179</v>
      </c>
      <c r="F114" s="187" t="s">
        <v>219</v>
      </c>
      <c r="I114" s="188"/>
      <c r="L114" s="41"/>
      <c r="M114" s="189"/>
      <c r="N114" s="42"/>
      <c r="O114" s="42"/>
      <c r="P114" s="42"/>
      <c r="Q114" s="42"/>
      <c r="R114" s="42"/>
      <c r="S114" s="42"/>
      <c r="T114" s="70"/>
      <c r="AT114" s="24" t="s">
        <v>179</v>
      </c>
      <c r="AU114" s="24" t="s">
        <v>84</v>
      </c>
    </row>
    <row r="115" spans="2:65" s="1" customFormat="1" ht="25.5" customHeight="1">
      <c r="B115" s="173"/>
      <c r="C115" s="174" t="s">
        <v>215</v>
      </c>
      <c r="D115" s="174" t="s">
        <v>173</v>
      </c>
      <c r="E115" s="175" t="s">
        <v>222</v>
      </c>
      <c r="F115" s="176" t="s">
        <v>223</v>
      </c>
      <c r="G115" s="177" t="s">
        <v>194</v>
      </c>
      <c r="H115" s="178">
        <v>210</v>
      </c>
      <c r="I115" s="179"/>
      <c r="J115" s="180">
        <f>ROUND(I115*H115,2)</f>
        <v>0</v>
      </c>
      <c r="K115" s="176" t="s">
        <v>5</v>
      </c>
      <c r="L115" s="41"/>
      <c r="M115" s="181" t="s">
        <v>5</v>
      </c>
      <c r="N115" s="182" t="s">
        <v>46</v>
      </c>
      <c r="O115" s="42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AR115" s="24" t="s">
        <v>177</v>
      </c>
      <c r="AT115" s="24" t="s">
        <v>173</v>
      </c>
      <c r="AU115" s="24" t="s">
        <v>84</v>
      </c>
      <c r="AY115" s="24" t="s">
        <v>171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24" t="s">
        <v>24</v>
      </c>
      <c r="BK115" s="185">
        <f>ROUND(I115*H115,2)</f>
        <v>0</v>
      </c>
      <c r="BL115" s="24" t="s">
        <v>177</v>
      </c>
      <c r="BM115" s="24" t="s">
        <v>604</v>
      </c>
    </row>
    <row r="116" spans="2:65" s="1" customFormat="1" ht="40.5">
      <c r="B116" s="41"/>
      <c r="D116" s="186" t="s">
        <v>179</v>
      </c>
      <c r="F116" s="187" t="s">
        <v>219</v>
      </c>
      <c r="I116" s="188"/>
      <c r="L116" s="41"/>
      <c r="M116" s="189"/>
      <c r="N116" s="42"/>
      <c r="O116" s="42"/>
      <c r="P116" s="42"/>
      <c r="Q116" s="42"/>
      <c r="R116" s="42"/>
      <c r="S116" s="42"/>
      <c r="T116" s="70"/>
      <c r="AT116" s="24" t="s">
        <v>179</v>
      </c>
      <c r="AU116" s="24" t="s">
        <v>84</v>
      </c>
    </row>
    <row r="117" spans="2:65" s="1" customFormat="1" ht="25.5" customHeight="1">
      <c r="B117" s="173"/>
      <c r="C117" s="174" t="s">
        <v>221</v>
      </c>
      <c r="D117" s="174" t="s">
        <v>173</v>
      </c>
      <c r="E117" s="175" t="s">
        <v>228</v>
      </c>
      <c r="F117" s="176" t="s">
        <v>605</v>
      </c>
      <c r="G117" s="177" t="s">
        <v>194</v>
      </c>
      <c r="H117" s="178">
        <v>738.2</v>
      </c>
      <c r="I117" s="179"/>
      <c r="J117" s="180">
        <f>ROUND(I117*H117,2)</f>
        <v>0</v>
      </c>
      <c r="K117" s="176" t="s">
        <v>195</v>
      </c>
      <c r="L117" s="41"/>
      <c r="M117" s="181" t="s">
        <v>5</v>
      </c>
      <c r="N117" s="182" t="s">
        <v>46</v>
      </c>
      <c r="O117" s="42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4" t="s">
        <v>177</v>
      </c>
      <c r="AT117" s="24" t="s">
        <v>173</v>
      </c>
      <c r="AU117" s="24" t="s">
        <v>84</v>
      </c>
      <c r="AY117" s="24" t="s">
        <v>171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4" t="s">
        <v>24</v>
      </c>
      <c r="BK117" s="185">
        <f>ROUND(I117*H117,2)</f>
        <v>0</v>
      </c>
      <c r="BL117" s="24" t="s">
        <v>177</v>
      </c>
      <c r="BM117" s="24" t="s">
        <v>606</v>
      </c>
    </row>
    <row r="118" spans="2:65" s="1" customFormat="1" ht="40.5">
      <c r="B118" s="41"/>
      <c r="D118" s="186" t="s">
        <v>179</v>
      </c>
      <c r="F118" s="187" t="s">
        <v>231</v>
      </c>
      <c r="I118" s="188"/>
      <c r="L118" s="41"/>
      <c r="M118" s="189"/>
      <c r="N118" s="42"/>
      <c r="O118" s="42"/>
      <c r="P118" s="42"/>
      <c r="Q118" s="42"/>
      <c r="R118" s="42"/>
      <c r="S118" s="42"/>
      <c r="T118" s="70"/>
      <c r="AT118" s="24" t="s">
        <v>179</v>
      </c>
      <c r="AU118" s="24" t="s">
        <v>84</v>
      </c>
    </row>
    <row r="119" spans="2:65" s="12" customFormat="1" ht="13.5">
      <c r="B119" s="199"/>
      <c r="D119" s="186" t="s">
        <v>183</v>
      </c>
      <c r="E119" s="200" t="s">
        <v>5</v>
      </c>
      <c r="F119" s="201" t="s">
        <v>607</v>
      </c>
      <c r="H119" s="200" t="s">
        <v>5</v>
      </c>
      <c r="I119" s="202"/>
      <c r="L119" s="199"/>
      <c r="M119" s="203"/>
      <c r="N119" s="204"/>
      <c r="O119" s="204"/>
      <c r="P119" s="204"/>
      <c r="Q119" s="204"/>
      <c r="R119" s="204"/>
      <c r="S119" s="204"/>
      <c r="T119" s="205"/>
      <c r="AT119" s="200" t="s">
        <v>183</v>
      </c>
      <c r="AU119" s="200" t="s">
        <v>84</v>
      </c>
      <c r="AV119" s="12" t="s">
        <v>24</v>
      </c>
      <c r="AW119" s="12" t="s">
        <v>39</v>
      </c>
      <c r="AX119" s="12" t="s">
        <v>75</v>
      </c>
      <c r="AY119" s="200" t="s">
        <v>171</v>
      </c>
    </row>
    <row r="120" spans="2:65" s="11" customFormat="1" ht="13.5">
      <c r="B120" s="191"/>
      <c r="D120" s="186" t="s">
        <v>183</v>
      </c>
      <c r="E120" s="192" t="s">
        <v>5</v>
      </c>
      <c r="F120" s="193" t="s">
        <v>608</v>
      </c>
      <c r="H120" s="194">
        <v>778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183</v>
      </c>
      <c r="AU120" s="192" t="s">
        <v>84</v>
      </c>
      <c r="AV120" s="11" t="s">
        <v>84</v>
      </c>
      <c r="AW120" s="11" t="s">
        <v>39</v>
      </c>
      <c r="AX120" s="11" t="s">
        <v>75</v>
      </c>
      <c r="AY120" s="192" t="s">
        <v>171</v>
      </c>
    </row>
    <row r="121" spans="2:65" s="12" customFormat="1" ht="13.5">
      <c r="B121" s="199"/>
      <c r="D121" s="186" t="s">
        <v>183</v>
      </c>
      <c r="E121" s="200" t="s">
        <v>5</v>
      </c>
      <c r="F121" s="201" t="s">
        <v>609</v>
      </c>
      <c r="H121" s="200" t="s">
        <v>5</v>
      </c>
      <c r="I121" s="202"/>
      <c r="L121" s="199"/>
      <c r="M121" s="203"/>
      <c r="N121" s="204"/>
      <c r="O121" s="204"/>
      <c r="P121" s="204"/>
      <c r="Q121" s="204"/>
      <c r="R121" s="204"/>
      <c r="S121" s="204"/>
      <c r="T121" s="205"/>
      <c r="AT121" s="200" t="s">
        <v>183</v>
      </c>
      <c r="AU121" s="200" t="s">
        <v>84</v>
      </c>
      <c r="AV121" s="12" t="s">
        <v>24</v>
      </c>
      <c r="AW121" s="12" t="s">
        <v>39</v>
      </c>
      <c r="AX121" s="12" t="s">
        <v>75</v>
      </c>
      <c r="AY121" s="200" t="s">
        <v>171</v>
      </c>
    </row>
    <row r="122" spans="2:65" s="11" customFormat="1" ht="13.5">
      <c r="B122" s="191"/>
      <c r="D122" s="186" t="s">
        <v>183</v>
      </c>
      <c r="E122" s="192" t="s">
        <v>5</v>
      </c>
      <c r="F122" s="193" t="s">
        <v>610</v>
      </c>
      <c r="H122" s="194">
        <v>-39.799999999999997</v>
      </c>
      <c r="I122" s="195"/>
      <c r="L122" s="191"/>
      <c r="M122" s="196"/>
      <c r="N122" s="197"/>
      <c r="O122" s="197"/>
      <c r="P122" s="197"/>
      <c r="Q122" s="197"/>
      <c r="R122" s="197"/>
      <c r="S122" s="197"/>
      <c r="T122" s="198"/>
      <c r="AT122" s="192" t="s">
        <v>183</v>
      </c>
      <c r="AU122" s="192" t="s">
        <v>84</v>
      </c>
      <c r="AV122" s="11" t="s">
        <v>84</v>
      </c>
      <c r="AW122" s="11" t="s">
        <v>39</v>
      </c>
      <c r="AX122" s="11" t="s">
        <v>75</v>
      </c>
      <c r="AY122" s="192" t="s">
        <v>171</v>
      </c>
    </row>
    <row r="123" spans="2:65" s="13" customFormat="1" ht="13.5">
      <c r="B123" s="206"/>
      <c r="D123" s="186" t="s">
        <v>183</v>
      </c>
      <c r="E123" s="207" t="s">
        <v>5</v>
      </c>
      <c r="F123" s="208" t="s">
        <v>249</v>
      </c>
      <c r="H123" s="209">
        <v>738.2</v>
      </c>
      <c r="I123" s="210"/>
      <c r="L123" s="206"/>
      <c r="M123" s="211"/>
      <c r="N123" s="212"/>
      <c r="O123" s="212"/>
      <c r="P123" s="212"/>
      <c r="Q123" s="212"/>
      <c r="R123" s="212"/>
      <c r="S123" s="212"/>
      <c r="T123" s="213"/>
      <c r="AT123" s="207" t="s">
        <v>183</v>
      </c>
      <c r="AU123" s="207" t="s">
        <v>84</v>
      </c>
      <c r="AV123" s="13" t="s">
        <v>177</v>
      </c>
      <c r="AW123" s="13" t="s">
        <v>39</v>
      </c>
      <c r="AX123" s="13" t="s">
        <v>24</v>
      </c>
      <c r="AY123" s="207" t="s">
        <v>171</v>
      </c>
    </row>
    <row r="124" spans="2:65" s="1" customFormat="1" ht="25.5" customHeight="1">
      <c r="B124" s="173"/>
      <c r="C124" s="174" t="s">
        <v>227</v>
      </c>
      <c r="D124" s="174" t="s">
        <v>173</v>
      </c>
      <c r="E124" s="175" t="s">
        <v>233</v>
      </c>
      <c r="F124" s="176" t="s">
        <v>234</v>
      </c>
      <c r="G124" s="177" t="s">
        <v>194</v>
      </c>
      <c r="H124" s="178">
        <v>120</v>
      </c>
      <c r="I124" s="179"/>
      <c r="J124" s="180">
        <f>ROUND(I124*H124,2)</f>
        <v>0</v>
      </c>
      <c r="K124" s="176" t="s">
        <v>195</v>
      </c>
      <c r="L124" s="41"/>
      <c r="M124" s="181" t="s">
        <v>5</v>
      </c>
      <c r="N124" s="182" t="s">
        <v>46</v>
      </c>
      <c r="O124" s="42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24" t="s">
        <v>177</v>
      </c>
      <c r="AT124" s="24" t="s">
        <v>173</v>
      </c>
      <c r="AU124" s="24" t="s">
        <v>84</v>
      </c>
      <c r="AY124" s="24" t="s">
        <v>171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4" t="s">
        <v>24</v>
      </c>
      <c r="BK124" s="185">
        <f>ROUND(I124*H124,2)</f>
        <v>0</v>
      </c>
      <c r="BL124" s="24" t="s">
        <v>177</v>
      </c>
      <c r="BM124" s="24" t="s">
        <v>611</v>
      </c>
    </row>
    <row r="125" spans="2:65" s="1" customFormat="1" ht="40.5">
      <c r="B125" s="41"/>
      <c r="D125" s="186" t="s">
        <v>179</v>
      </c>
      <c r="F125" s="187" t="s">
        <v>236</v>
      </c>
      <c r="I125" s="188"/>
      <c r="L125" s="41"/>
      <c r="M125" s="189"/>
      <c r="N125" s="42"/>
      <c r="O125" s="42"/>
      <c r="P125" s="42"/>
      <c r="Q125" s="42"/>
      <c r="R125" s="42"/>
      <c r="S125" s="42"/>
      <c r="T125" s="70"/>
      <c r="AT125" s="24" t="s">
        <v>179</v>
      </c>
      <c r="AU125" s="24" t="s">
        <v>84</v>
      </c>
    </row>
    <row r="126" spans="2:65" s="1" customFormat="1" ht="16.5" customHeight="1">
      <c r="B126" s="173"/>
      <c r="C126" s="174" t="s">
        <v>29</v>
      </c>
      <c r="D126" s="174" t="s">
        <v>173</v>
      </c>
      <c r="E126" s="175" t="s">
        <v>238</v>
      </c>
      <c r="F126" s="176" t="s">
        <v>239</v>
      </c>
      <c r="G126" s="177" t="s">
        <v>194</v>
      </c>
      <c r="H126" s="178">
        <v>210</v>
      </c>
      <c r="I126" s="179"/>
      <c r="J126" s="180">
        <f>ROUND(I126*H126,2)</f>
        <v>0</v>
      </c>
      <c r="K126" s="176" t="s">
        <v>195</v>
      </c>
      <c r="L126" s="41"/>
      <c r="M126" s="181" t="s">
        <v>5</v>
      </c>
      <c r="N126" s="182" t="s">
        <v>46</v>
      </c>
      <c r="O126" s="42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AR126" s="24" t="s">
        <v>177</v>
      </c>
      <c r="AT126" s="24" t="s">
        <v>173</v>
      </c>
      <c r="AU126" s="24" t="s">
        <v>84</v>
      </c>
      <c r="AY126" s="24" t="s">
        <v>171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4" t="s">
        <v>24</v>
      </c>
      <c r="BK126" s="185">
        <f>ROUND(I126*H126,2)</f>
        <v>0</v>
      </c>
      <c r="BL126" s="24" t="s">
        <v>177</v>
      </c>
      <c r="BM126" s="24" t="s">
        <v>612</v>
      </c>
    </row>
    <row r="127" spans="2:65" s="1" customFormat="1" ht="27">
      <c r="B127" s="41"/>
      <c r="D127" s="186" t="s">
        <v>179</v>
      </c>
      <c r="F127" s="187" t="s">
        <v>241</v>
      </c>
      <c r="I127" s="188"/>
      <c r="L127" s="41"/>
      <c r="M127" s="189"/>
      <c r="N127" s="42"/>
      <c r="O127" s="42"/>
      <c r="P127" s="42"/>
      <c r="Q127" s="42"/>
      <c r="R127" s="42"/>
      <c r="S127" s="42"/>
      <c r="T127" s="70"/>
      <c r="AT127" s="24" t="s">
        <v>179</v>
      </c>
      <c r="AU127" s="24" t="s">
        <v>84</v>
      </c>
    </row>
    <row r="128" spans="2:65" s="1" customFormat="1" ht="16.5" customHeight="1">
      <c r="B128" s="173"/>
      <c r="C128" s="174" t="s">
        <v>111</v>
      </c>
      <c r="D128" s="174" t="s">
        <v>173</v>
      </c>
      <c r="E128" s="175" t="s">
        <v>242</v>
      </c>
      <c r="F128" s="176" t="s">
        <v>243</v>
      </c>
      <c r="G128" s="177" t="s">
        <v>194</v>
      </c>
      <c r="H128" s="178">
        <v>1068.2</v>
      </c>
      <c r="I128" s="179"/>
      <c r="J128" s="180">
        <f>ROUND(I128*H128,2)</f>
        <v>0</v>
      </c>
      <c r="K128" s="176" t="s">
        <v>195</v>
      </c>
      <c r="L128" s="41"/>
      <c r="M128" s="181" t="s">
        <v>5</v>
      </c>
      <c r="N128" s="182" t="s">
        <v>46</v>
      </c>
      <c r="O128" s="42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AR128" s="24" t="s">
        <v>177</v>
      </c>
      <c r="AT128" s="24" t="s">
        <v>173</v>
      </c>
      <c r="AU128" s="24" t="s">
        <v>84</v>
      </c>
      <c r="AY128" s="24" t="s">
        <v>171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24" t="s">
        <v>24</v>
      </c>
      <c r="BK128" s="185">
        <f>ROUND(I128*H128,2)</f>
        <v>0</v>
      </c>
      <c r="BL128" s="24" t="s">
        <v>177</v>
      </c>
      <c r="BM128" s="24" t="s">
        <v>613</v>
      </c>
    </row>
    <row r="129" spans="2:65" s="1" customFormat="1" ht="13.5">
      <c r="B129" s="41"/>
      <c r="D129" s="186" t="s">
        <v>179</v>
      </c>
      <c r="F129" s="187" t="s">
        <v>245</v>
      </c>
      <c r="I129" s="188"/>
      <c r="L129" s="41"/>
      <c r="M129" s="189"/>
      <c r="N129" s="42"/>
      <c r="O129" s="42"/>
      <c r="P129" s="42"/>
      <c r="Q129" s="42"/>
      <c r="R129" s="42"/>
      <c r="S129" s="42"/>
      <c r="T129" s="70"/>
      <c r="AT129" s="24" t="s">
        <v>179</v>
      </c>
      <c r="AU129" s="24" t="s">
        <v>84</v>
      </c>
    </row>
    <row r="130" spans="2:65" s="12" customFormat="1" ht="13.5">
      <c r="B130" s="199"/>
      <c r="D130" s="186" t="s">
        <v>183</v>
      </c>
      <c r="E130" s="200" t="s">
        <v>5</v>
      </c>
      <c r="F130" s="201" t="s">
        <v>246</v>
      </c>
      <c r="H130" s="200" t="s">
        <v>5</v>
      </c>
      <c r="I130" s="202"/>
      <c r="L130" s="199"/>
      <c r="M130" s="203"/>
      <c r="N130" s="204"/>
      <c r="O130" s="204"/>
      <c r="P130" s="204"/>
      <c r="Q130" s="204"/>
      <c r="R130" s="204"/>
      <c r="S130" s="204"/>
      <c r="T130" s="205"/>
      <c r="AT130" s="200" t="s">
        <v>183</v>
      </c>
      <c r="AU130" s="200" t="s">
        <v>84</v>
      </c>
      <c r="AV130" s="12" t="s">
        <v>24</v>
      </c>
      <c r="AW130" s="12" t="s">
        <v>39</v>
      </c>
      <c r="AX130" s="12" t="s">
        <v>75</v>
      </c>
      <c r="AY130" s="200" t="s">
        <v>171</v>
      </c>
    </row>
    <row r="131" spans="2:65" s="11" customFormat="1" ht="13.5">
      <c r="B131" s="191"/>
      <c r="D131" s="186" t="s">
        <v>183</v>
      </c>
      <c r="E131" s="192" t="s">
        <v>5</v>
      </c>
      <c r="F131" s="193" t="s">
        <v>614</v>
      </c>
      <c r="H131" s="194">
        <v>330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183</v>
      </c>
      <c r="AU131" s="192" t="s">
        <v>84</v>
      </c>
      <c r="AV131" s="11" t="s">
        <v>84</v>
      </c>
      <c r="AW131" s="11" t="s">
        <v>39</v>
      </c>
      <c r="AX131" s="11" t="s">
        <v>75</v>
      </c>
      <c r="AY131" s="192" t="s">
        <v>171</v>
      </c>
    </row>
    <row r="132" spans="2:65" s="12" customFormat="1" ht="13.5">
      <c r="B132" s="199"/>
      <c r="D132" s="186" t="s">
        <v>183</v>
      </c>
      <c r="E132" s="200" t="s">
        <v>5</v>
      </c>
      <c r="F132" s="201" t="s">
        <v>458</v>
      </c>
      <c r="H132" s="200" t="s">
        <v>5</v>
      </c>
      <c r="I132" s="202"/>
      <c r="L132" s="199"/>
      <c r="M132" s="203"/>
      <c r="N132" s="204"/>
      <c r="O132" s="204"/>
      <c r="P132" s="204"/>
      <c r="Q132" s="204"/>
      <c r="R132" s="204"/>
      <c r="S132" s="204"/>
      <c r="T132" s="205"/>
      <c r="AT132" s="200" t="s">
        <v>183</v>
      </c>
      <c r="AU132" s="200" t="s">
        <v>84</v>
      </c>
      <c r="AV132" s="12" t="s">
        <v>24</v>
      </c>
      <c r="AW132" s="12" t="s">
        <v>39</v>
      </c>
      <c r="AX132" s="12" t="s">
        <v>75</v>
      </c>
      <c r="AY132" s="200" t="s">
        <v>171</v>
      </c>
    </row>
    <row r="133" spans="2:65" s="11" customFormat="1" ht="13.5">
      <c r="B133" s="191"/>
      <c r="D133" s="186" t="s">
        <v>183</v>
      </c>
      <c r="E133" s="192" t="s">
        <v>5</v>
      </c>
      <c r="F133" s="193" t="s">
        <v>615</v>
      </c>
      <c r="H133" s="194">
        <v>738.2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183</v>
      </c>
      <c r="AU133" s="192" t="s">
        <v>84</v>
      </c>
      <c r="AV133" s="11" t="s">
        <v>84</v>
      </c>
      <c r="AW133" s="11" t="s">
        <v>39</v>
      </c>
      <c r="AX133" s="11" t="s">
        <v>75</v>
      </c>
      <c r="AY133" s="192" t="s">
        <v>171</v>
      </c>
    </row>
    <row r="134" spans="2:65" s="13" customFormat="1" ht="13.5">
      <c r="B134" s="206"/>
      <c r="D134" s="186" t="s">
        <v>183</v>
      </c>
      <c r="E134" s="207" t="s">
        <v>5</v>
      </c>
      <c r="F134" s="208" t="s">
        <v>249</v>
      </c>
      <c r="H134" s="209">
        <v>1068.2</v>
      </c>
      <c r="I134" s="210"/>
      <c r="L134" s="206"/>
      <c r="M134" s="211"/>
      <c r="N134" s="212"/>
      <c r="O134" s="212"/>
      <c r="P134" s="212"/>
      <c r="Q134" s="212"/>
      <c r="R134" s="212"/>
      <c r="S134" s="212"/>
      <c r="T134" s="213"/>
      <c r="AT134" s="207" t="s">
        <v>183</v>
      </c>
      <c r="AU134" s="207" t="s">
        <v>84</v>
      </c>
      <c r="AV134" s="13" t="s">
        <v>177</v>
      </c>
      <c r="AW134" s="13" t="s">
        <v>39</v>
      </c>
      <c r="AX134" s="13" t="s">
        <v>24</v>
      </c>
      <c r="AY134" s="207" t="s">
        <v>171</v>
      </c>
    </row>
    <row r="135" spans="2:65" s="1" customFormat="1" ht="16.5" customHeight="1">
      <c r="B135" s="173"/>
      <c r="C135" s="174" t="s">
        <v>114</v>
      </c>
      <c r="D135" s="174" t="s">
        <v>173</v>
      </c>
      <c r="E135" s="175" t="s">
        <v>250</v>
      </c>
      <c r="F135" s="176" t="s">
        <v>251</v>
      </c>
      <c r="G135" s="177" t="s">
        <v>194</v>
      </c>
      <c r="H135" s="178">
        <v>39.799999999999997</v>
      </c>
      <c r="I135" s="179"/>
      <c r="J135" s="180">
        <f>ROUND(I135*H135,2)</f>
        <v>0</v>
      </c>
      <c r="K135" s="176" t="s">
        <v>195</v>
      </c>
      <c r="L135" s="41"/>
      <c r="M135" s="181" t="s">
        <v>5</v>
      </c>
      <c r="N135" s="182" t="s">
        <v>46</v>
      </c>
      <c r="O135" s="42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AR135" s="24" t="s">
        <v>177</v>
      </c>
      <c r="AT135" s="24" t="s">
        <v>173</v>
      </c>
      <c r="AU135" s="24" t="s">
        <v>84</v>
      </c>
      <c r="AY135" s="24" t="s">
        <v>171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4" t="s">
        <v>24</v>
      </c>
      <c r="BK135" s="185">
        <f>ROUND(I135*H135,2)</f>
        <v>0</v>
      </c>
      <c r="BL135" s="24" t="s">
        <v>177</v>
      </c>
      <c r="BM135" s="24" t="s">
        <v>616</v>
      </c>
    </row>
    <row r="136" spans="2:65" s="1" customFormat="1" ht="27">
      <c r="B136" s="41"/>
      <c r="D136" s="186" t="s">
        <v>179</v>
      </c>
      <c r="F136" s="187" t="s">
        <v>253</v>
      </c>
      <c r="I136" s="188"/>
      <c r="L136" s="41"/>
      <c r="M136" s="189"/>
      <c r="N136" s="42"/>
      <c r="O136" s="42"/>
      <c r="P136" s="42"/>
      <c r="Q136" s="42"/>
      <c r="R136" s="42"/>
      <c r="S136" s="42"/>
      <c r="T136" s="70"/>
      <c r="AT136" s="24" t="s">
        <v>179</v>
      </c>
      <c r="AU136" s="24" t="s">
        <v>84</v>
      </c>
    </row>
    <row r="137" spans="2:65" s="1" customFormat="1" ht="27">
      <c r="B137" s="41"/>
      <c r="D137" s="186" t="s">
        <v>181</v>
      </c>
      <c r="F137" s="190" t="s">
        <v>580</v>
      </c>
      <c r="I137" s="188"/>
      <c r="L137" s="41"/>
      <c r="M137" s="189"/>
      <c r="N137" s="42"/>
      <c r="O137" s="42"/>
      <c r="P137" s="42"/>
      <c r="Q137" s="42"/>
      <c r="R137" s="42"/>
      <c r="S137" s="42"/>
      <c r="T137" s="70"/>
      <c r="AT137" s="24" t="s">
        <v>181</v>
      </c>
      <c r="AU137" s="24" t="s">
        <v>84</v>
      </c>
    </row>
    <row r="138" spans="2:65" s="12" customFormat="1" ht="13.5">
      <c r="B138" s="199"/>
      <c r="D138" s="186" t="s">
        <v>183</v>
      </c>
      <c r="E138" s="200" t="s">
        <v>5</v>
      </c>
      <c r="F138" s="201" t="s">
        <v>617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183</v>
      </c>
      <c r="AU138" s="200" t="s">
        <v>84</v>
      </c>
      <c r="AV138" s="12" t="s">
        <v>24</v>
      </c>
      <c r="AW138" s="12" t="s">
        <v>39</v>
      </c>
      <c r="AX138" s="12" t="s">
        <v>75</v>
      </c>
      <c r="AY138" s="200" t="s">
        <v>171</v>
      </c>
    </row>
    <row r="139" spans="2:65" s="11" customFormat="1" ht="13.5">
      <c r="B139" s="191"/>
      <c r="D139" s="186" t="s">
        <v>183</v>
      </c>
      <c r="E139" s="192" t="s">
        <v>5</v>
      </c>
      <c r="F139" s="193" t="s">
        <v>618</v>
      </c>
      <c r="H139" s="194">
        <v>12.6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183</v>
      </c>
      <c r="AU139" s="192" t="s">
        <v>84</v>
      </c>
      <c r="AV139" s="11" t="s">
        <v>84</v>
      </c>
      <c r="AW139" s="11" t="s">
        <v>39</v>
      </c>
      <c r="AX139" s="11" t="s">
        <v>75</v>
      </c>
      <c r="AY139" s="192" t="s">
        <v>171</v>
      </c>
    </row>
    <row r="140" spans="2:65" s="12" customFormat="1" ht="13.5">
      <c r="B140" s="199"/>
      <c r="D140" s="186" t="s">
        <v>183</v>
      </c>
      <c r="E140" s="200" t="s">
        <v>5</v>
      </c>
      <c r="F140" s="201" t="s">
        <v>619</v>
      </c>
      <c r="H140" s="200" t="s">
        <v>5</v>
      </c>
      <c r="I140" s="202"/>
      <c r="L140" s="199"/>
      <c r="M140" s="203"/>
      <c r="N140" s="204"/>
      <c r="O140" s="204"/>
      <c r="P140" s="204"/>
      <c r="Q140" s="204"/>
      <c r="R140" s="204"/>
      <c r="S140" s="204"/>
      <c r="T140" s="205"/>
      <c r="AT140" s="200" t="s">
        <v>183</v>
      </c>
      <c r="AU140" s="200" t="s">
        <v>84</v>
      </c>
      <c r="AV140" s="12" t="s">
        <v>24</v>
      </c>
      <c r="AW140" s="12" t="s">
        <v>39</v>
      </c>
      <c r="AX140" s="12" t="s">
        <v>75</v>
      </c>
      <c r="AY140" s="200" t="s">
        <v>171</v>
      </c>
    </row>
    <row r="141" spans="2:65" s="11" customFormat="1" ht="13.5">
      <c r="B141" s="191"/>
      <c r="D141" s="186" t="s">
        <v>183</v>
      </c>
      <c r="E141" s="192" t="s">
        <v>5</v>
      </c>
      <c r="F141" s="193" t="s">
        <v>620</v>
      </c>
      <c r="H141" s="194">
        <v>3.2</v>
      </c>
      <c r="I141" s="195"/>
      <c r="L141" s="191"/>
      <c r="M141" s="196"/>
      <c r="N141" s="197"/>
      <c r="O141" s="197"/>
      <c r="P141" s="197"/>
      <c r="Q141" s="197"/>
      <c r="R141" s="197"/>
      <c r="S141" s="197"/>
      <c r="T141" s="198"/>
      <c r="AT141" s="192" t="s">
        <v>183</v>
      </c>
      <c r="AU141" s="192" t="s">
        <v>84</v>
      </c>
      <c r="AV141" s="11" t="s">
        <v>84</v>
      </c>
      <c r="AW141" s="11" t="s">
        <v>39</v>
      </c>
      <c r="AX141" s="11" t="s">
        <v>75</v>
      </c>
      <c r="AY141" s="192" t="s">
        <v>171</v>
      </c>
    </row>
    <row r="142" spans="2:65" s="12" customFormat="1" ht="13.5">
      <c r="B142" s="199"/>
      <c r="D142" s="186" t="s">
        <v>183</v>
      </c>
      <c r="E142" s="200" t="s">
        <v>5</v>
      </c>
      <c r="F142" s="201" t="s">
        <v>621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183</v>
      </c>
      <c r="AU142" s="200" t="s">
        <v>84</v>
      </c>
      <c r="AV142" s="12" t="s">
        <v>24</v>
      </c>
      <c r="AW142" s="12" t="s">
        <v>39</v>
      </c>
      <c r="AX142" s="12" t="s">
        <v>75</v>
      </c>
      <c r="AY142" s="200" t="s">
        <v>171</v>
      </c>
    </row>
    <row r="143" spans="2:65" s="11" customFormat="1" ht="13.5">
      <c r="B143" s="191"/>
      <c r="D143" s="186" t="s">
        <v>183</v>
      </c>
      <c r="E143" s="192" t="s">
        <v>5</v>
      </c>
      <c r="F143" s="193" t="s">
        <v>622</v>
      </c>
      <c r="H143" s="194">
        <v>48</v>
      </c>
      <c r="I143" s="195"/>
      <c r="L143" s="191"/>
      <c r="M143" s="196"/>
      <c r="N143" s="197"/>
      <c r="O143" s="197"/>
      <c r="P143" s="197"/>
      <c r="Q143" s="197"/>
      <c r="R143" s="197"/>
      <c r="S143" s="197"/>
      <c r="T143" s="198"/>
      <c r="AT143" s="192" t="s">
        <v>183</v>
      </c>
      <c r="AU143" s="192" t="s">
        <v>84</v>
      </c>
      <c r="AV143" s="11" t="s">
        <v>84</v>
      </c>
      <c r="AW143" s="11" t="s">
        <v>39</v>
      </c>
      <c r="AX143" s="11" t="s">
        <v>75</v>
      </c>
      <c r="AY143" s="192" t="s">
        <v>171</v>
      </c>
    </row>
    <row r="144" spans="2:65" s="11" customFormat="1" ht="13.5">
      <c r="B144" s="191"/>
      <c r="D144" s="186" t="s">
        <v>183</v>
      </c>
      <c r="E144" s="192" t="s">
        <v>5</v>
      </c>
      <c r="F144" s="193" t="s">
        <v>623</v>
      </c>
      <c r="H144" s="194">
        <v>-24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183</v>
      </c>
      <c r="AU144" s="192" t="s">
        <v>84</v>
      </c>
      <c r="AV144" s="11" t="s">
        <v>84</v>
      </c>
      <c r="AW144" s="11" t="s">
        <v>39</v>
      </c>
      <c r="AX144" s="11" t="s">
        <v>75</v>
      </c>
      <c r="AY144" s="192" t="s">
        <v>171</v>
      </c>
    </row>
    <row r="145" spans="2:65" s="13" customFormat="1" ht="13.5">
      <c r="B145" s="206"/>
      <c r="D145" s="186" t="s">
        <v>183</v>
      </c>
      <c r="E145" s="207" t="s">
        <v>5</v>
      </c>
      <c r="F145" s="208" t="s">
        <v>249</v>
      </c>
      <c r="H145" s="209">
        <v>39.799999999999997</v>
      </c>
      <c r="I145" s="210"/>
      <c r="L145" s="206"/>
      <c r="M145" s="211"/>
      <c r="N145" s="212"/>
      <c r="O145" s="212"/>
      <c r="P145" s="212"/>
      <c r="Q145" s="212"/>
      <c r="R145" s="212"/>
      <c r="S145" s="212"/>
      <c r="T145" s="213"/>
      <c r="AT145" s="207" t="s">
        <v>183</v>
      </c>
      <c r="AU145" s="207" t="s">
        <v>84</v>
      </c>
      <c r="AV145" s="13" t="s">
        <v>177</v>
      </c>
      <c r="AW145" s="13" t="s">
        <v>39</v>
      </c>
      <c r="AX145" s="13" t="s">
        <v>24</v>
      </c>
      <c r="AY145" s="207" t="s">
        <v>171</v>
      </c>
    </row>
    <row r="146" spans="2:65" s="1" customFormat="1" ht="16.5" customHeight="1">
      <c r="B146" s="173"/>
      <c r="C146" s="174" t="s">
        <v>117</v>
      </c>
      <c r="D146" s="174" t="s">
        <v>173</v>
      </c>
      <c r="E146" s="175" t="s">
        <v>624</v>
      </c>
      <c r="F146" s="176" t="s">
        <v>625</v>
      </c>
      <c r="G146" s="177" t="s">
        <v>194</v>
      </c>
      <c r="H146" s="178">
        <v>6.6</v>
      </c>
      <c r="I146" s="179"/>
      <c r="J146" s="180">
        <f>ROUND(I146*H146,2)</f>
        <v>0</v>
      </c>
      <c r="K146" s="176" t="s">
        <v>195</v>
      </c>
      <c r="L146" s="41"/>
      <c r="M146" s="181" t="s">
        <v>5</v>
      </c>
      <c r="N146" s="182" t="s">
        <v>46</v>
      </c>
      <c r="O146" s="42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24" t="s">
        <v>177</v>
      </c>
      <c r="AT146" s="24" t="s">
        <v>173</v>
      </c>
      <c r="AU146" s="24" t="s">
        <v>84</v>
      </c>
      <c r="AY146" s="24" t="s">
        <v>171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24" t="s">
        <v>24</v>
      </c>
      <c r="BK146" s="185">
        <f>ROUND(I146*H146,2)</f>
        <v>0</v>
      </c>
      <c r="BL146" s="24" t="s">
        <v>177</v>
      </c>
      <c r="BM146" s="24" t="s">
        <v>626</v>
      </c>
    </row>
    <row r="147" spans="2:65" s="1" customFormat="1" ht="40.5">
      <c r="B147" s="41"/>
      <c r="D147" s="186" t="s">
        <v>179</v>
      </c>
      <c r="F147" s="187" t="s">
        <v>627</v>
      </c>
      <c r="I147" s="188"/>
      <c r="L147" s="41"/>
      <c r="M147" s="189"/>
      <c r="N147" s="42"/>
      <c r="O147" s="42"/>
      <c r="P147" s="42"/>
      <c r="Q147" s="42"/>
      <c r="R147" s="42"/>
      <c r="S147" s="42"/>
      <c r="T147" s="70"/>
      <c r="AT147" s="24" t="s">
        <v>179</v>
      </c>
      <c r="AU147" s="24" t="s">
        <v>84</v>
      </c>
    </row>
    <row r="148" spans="2:65" s="1" customFormat="1" ht="27">
      <c r="B148" s="41"/>
      <c r="D148" s="186" t="s">
        <v>181</v>
      </c>
      <c r="F148" s="190" t="s">
        <v>580</v>
      </c>
      <c r="I148" s="188"/>
      <c r="L148" s="41"/>
      <c r="M148" s="189"/>
      <c r="N148" s="42"/>
      <c r="O148" s="42"/>
      <c r="P148" s="42"/>
      <c r="Q148" s="42"/>
      <c r="R148" s="42"/>
      <c r="S148" s="42"/>
      <c r="T148" s="70"/>
      <c r="AT148" s="24" t="s">
        <v>181</v>
      </c>
      <c r="AU148" s="24" t="s">
        <v>84</v>
      </c>
    </row>
    <row r="149" spans="2:65" s="11" customFormat="1" ht="13.5">
      <c r="B149" s="191"/>
      <c r="D149" s="186" t="s">
        <v>183</v>
      </c>
      <c r="E149" s="192" t="s">
        <v>5</v>
      </c>
      <c r="F149" s="193" t="s">
        <v>628</v>
      </c>
      <c r="H149" s="194">
        <v>6.6</v>
      </c>
      <c r="I149" s="195"/>
      <c r="L149" s="191"/>
      <c r="M149" s="196"/>
      <c r="N149" s="197"/>
      <c r="O149" s="197"/>
      <c r="P149" s="197"/>
      <c r="Q149" s="197"/>
      <c r="R149" s="197"/>
      <c r="S149" s="197"/>
      <c r="T149" s="198"/>
      <c r="AT149" s="192" t="s">
        <v>183</v>
      </c>
      <c r="AU149" s="192" t="s">
        <v>84</v>
      </c>
      <c r="AV149" s="11" t="s">
        <v>84</v>
      </c>
      <c r="AW149" s="11" t="s">
        <v>39</v>
      </c>
      <c r="AX149" s="11" t="s">
        <v>24</v>
      </c>
      <c r="AY149" s="192" t="s">
        <v>171</v>
      </c>
    </row>
    <row r="150" spans="2:65" s="1" customFormat="1" ht="16.5" customHeight="1">
      <c r="B150" s="173"/>
      <c r="C150" s="214" t="s">
        <v>120</v>
      </c>
      <c r="D150" s="214" t="s">
        <v>256</v>
      </c>
      <c r="E150" s="215" t="s">
        <v>629</v>
      </c>
      <c r="F150" s="216" t="s">
        <v>630</v>
      </c>
      <c r="G150" s="217" t="s">
        <v>259</v>
      </c>
      <c r="H150" s="218">
        <v>13.2</v>
      </c>
      <c r="I150" s="219"/>
      <c r="J150" s="220">
        <f>ROUND(I150*H150,2)</f>
        <v>0</v>
      </c>
      <c r="K150" s="216" t="s">
        <v>195</v>
      </c>
      <c r="L150" s="221"/>
      <c r="M150" s="222" t="s">
        <v>5</v>
      </c>
      <c r="N150" s="223" t="s">
        <v>46</v>
      </c>
      <c r="O150" s="42"/>
      <c r="P150" s="183">
        <f>O150*H150</f>
        <v>0</v>
      </c>
      <c r="Q150" s="183">
        <v>1</v>
      </c>
      <c r="R150" s="183">
        <f>Q150*H150</f>
        <v>13.2</v>
      </c>
      <c r="S150" s="183">
        <v>0</v>
      </c>
      <c r="T150" s="184">
        <f>S150*H150</f>
        <v>0</v>
      </c>
      <c r="AR150" s="24" t="s">
        <v>221</v>
      </c>
      <c r="AT150" s="24" t="s">
        <v>256</v>
      </c>
      <c r="AU150" s="24" t="s">
        <v>84</v>
      </c>
      <c r="AY150" s="24" t="s">
        <v>171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24" t="s">
        <v>24</v>
      </c>
      <c r="BK150" s="185">
        <f>ROUND(I150*H150,2)</f>
        <v>0</v>
      </c>
      <c r="BL150" s="24" t="s">
        <v>177</v>
      </c>
      <c r="BM150" s="24" t="s">
        <v>631</v>
      </c>
    </row>
    <row r="151" spans="2:65" s="1" customFormat="1" ht="27">
      <c r="B151" s="41"/>
      <c r="D151" s="186" t="s">
        <v>179</v>
      </c>
      <c r="F151" s="187" t="s">
        <v>632</v>
      </c>
      <c r="I151" s="188"/>
      <c r="L151" s="41"/>
      <c r="M151" s="189"/>
      <c r="N151" s="42"/>
      <c r="O151" s="42"/>
      <c r="P151" s="42"/>
      <c r="Q151" s="42"/>
      <c r="R151" s="42"/>
      <c r="S151" s="42"/>
      <c r="T151" s="70"/>
      <c r="AT151" s="24" t="s">
        <v>179</v>
      </c>
      <c r="AU151" s="24" t="s">
        <v>84</v>
      </c>
    </row>
    <row r="152" spans="2:65" s="11" customFormat="1" ht="13.5">
      <c r="B152" s="191"/>
      <c r="D152" s="186" t="s">
        <v>183</v>
      </c>
      <c r="F152" s="193" t="s">
        <v>633</v>
      </c>
      <c r="H152" s="194">
        <v>13.2</v>
      </c>
      <c r="I152" s="195"/>
      <c r="L152" s="191"/>
      <c r="M152" s="196"/>
      <c r="N152" s="197"/>
      <c r="O152" s="197"/>
      <c r="P152" s="197"/>
      <c r="Q152" s="197"/>
      <c r="R152" s="197"/>
      <c r="S152" s="197"/>
      <c r="T152" s="198"/>
      <c r="AT152" s="192" t="s">
        <v>183</v>
      </c>
      <c r="AU152" s="192" t="s">
        <v>84</v>
      </c>
      <c r="AV152" s="11" t="s">
        <v>84</v>
      </c>
      <c r="AW152" s="11" t="s">
        <v>6</v>
      </c>
      <c r="AX152" s="11" t="s">
        <v>24</v>
      </c>
      <c r="AY152" s="192" t="s">
        <v>171</v>
      </c>
    </row>
    <row r="153" spans="2:65" s="1" customFormat="1" ht="25.5" customHeight="1">
      <c r="B153" s="173"/>
      <c r="C153" s="174" t="s">
        <v>11</v>
      </c>
      <c r="D153" s="174" t="s">
        <v>173</v>
      </c>
      <c r="E153" s="175" t="s">
        <v>263</v>
      </c>
      <c r="F153" s="176" t="s">
        <v>634</v>
      </c>
      <c r="G153" s="177" t="s">
        <v>176</v>
      </c>
      <c r="H153" s="178">
        <v>1050</v>
      </c>
      <c r="I153" s="179"/>
      <c r="J153" s="180">
        <f>ROUND(I153*H153,2)</f>
        <v>0</v>
      </c>
      <c r="K153" s="176" t="s">
        <v>5</v>
      </c>
      <c r="L153" s="41"/>
      <c r="M153" s="181" t="s">
        <v>5</v>
      </c>
      <c r="N153" s="182" t="s">
        <v>46</v>
      </c>
      <c r="O153" s="42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24" t="s">
        <v>177</v>
      </c>
      <c r="AT153" s="24" t="s">
        <v>173</v>
      </c>
      <c r="AU153" s="24" t="s">
        <v>84</v>
      </c>
      <c r="AY153" s="24" t="s">
        <v>171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24" t="s">
        <v>24</v>
      </c>
      <c r="BK153" s="185">
        <f>ROUND(I153*H153,2)</f>
        <v>0</v>
      </c>
      <c r="BL153" s="24" t="s">
        <v>177</v>
      </c>
      <c r="BM153" s="24" t="s">
        <v>635</v>
      </c>
    </row>
    <row r="154" spans="2:65" s="1" customFormat="1" ht="13.5">
      <c r="B154" s="41"/>
      <c r="D154" s="186" t="s">
        <v>179</v>
      </c>
      <c r="F154" s="187" t="s">
        <v>634</v>
      </c>
      <c r="I154" s="188"/>
      <c r="L154" s="41"/>
      <c r="M154" s="189"/>
      <c r="N154" s="42"/>
      <c r="O154" s="42"/>
      <c r="P154" s="42"/>
      <c r="Q154" s="42"/>
      <c r="R154" s="42"/>
      <c r="S154" s="42"/>
      <c r="T154" s="70"/>
      <c r="AT154" s="24" t="s">
        <v>179</v>
      </c>
      <c r="AU154" s="24" t="s">
        <v>84</v>
      </c>
    </row>
    <row r="155" spans="2:65" s="1" customFormat="1" ht="27">
      <c r="B155" s="41"/>
      <c r="D155" s="186" t="s">
        <v>181</v>
      </c>
      <c r="F155" s="190" t="s">
        <v>580</v>
      </c>
      <c r="I155" s="188"/>
      <c r="L155" s="41"/>
      <c r="M155" s="189"/>
      <c r="N155" s="42"/>
      <c r="O155" s="42"/>
      <c r="P155" s="42"/>
      <c r="Q155" s="42"/>
      <c r="R155" s="42"/>
      <c r="S155" s="42"/>
      <c r="T155" s="70"/>
      <c r="AT155" s="24" t="s">
        <v>181</v>
      </c>
      <c r="AU155" s="24" t="s">
        <v>84</v>
      </c>
    </row>
    <row r="156" spans="2:65" s="11" customFormat="1" ht="13.5">
      <c r="B156" s="191"/>
      <c r="D156" s="186" t="s">
        <v>183</v>
      </c>
      <c r="E156" s="192" t="s">
        <v>5</v>
      </c>
      <c r="F156" s="193" t="s">
        <v>636</v>
      </c>
      <c r="H156" s="194">
        <v>1050</v>
      </c>
      <c r="I156" s="195"/>
      <c r="L156" s="191"/>
      <c r="M156" s="196"/>
      <c r="N156" s="197"/>
      <c r="O156" s="197"/>
      <c r="P156" s="197"/>
      <c r="Q156" s="197"/>
      <c r="R156" s="197"/>
      <c r="S156" s="197"/>
      <c r="T156" s="198"/>
      <c r="AT156" s="192" t="s">
        <v>183</v>
      </c>
      <c r="AU156" s="192" t="s">
        <v>84</v>
      </c>
      <c r="AV156" s="11" t="s">
        <v>84</v>
      </c>
      <c r="AW156" s="11" t="s">
        <v>39</v>
      </c>
      <c r="AX156" s="11" t="s">
        <v>24</v>
      </c>
      <c r="AY156" s="192" t="s">
        <v>171</v>
      </c>
    </row>
    <row r="157" spans="2:65" s="1" customFormat="1" ht="16.5" customHeight="1">
      <c r="B157" s="173"/>
      <c r="C157" s="174" t="s">
        <v>125</v>
      </c>
      <c r="D157" s="174" t="s">
        <v>173</v>
      </c>
      <c r="E157" s="175" t="s">
        <v>272</v>
      </c>
      <c r="F157" s="176" t="s">
        <v>273</v>
      </c>
      <c r="G157" s="177" t="s">
        <v>176</v>
      </c>
      <c r="H157" s="178">
        <v>1050</v>
      </c>
      <c r="I157" s="179"/>
      <c r="J157" s="180">
        <f>ROUND(I157*H157,2)</f>
        <v>0</v>
      </c>
      <c r="K157" s="176" t="s">
        <v>195</v>
      </c>
      <c r="L157" s="41"/>
      <c r="M157" s="181" t="s">
        <v>5</v>
      </c>
      <c r="N157" s="182" t="s">
        <v>46</v>
      </c>
      <c r="O157" s="42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AR157" s="24" t="s">
        <v>177</v>
      </c>
      <c r="AT157" s="24" t="s">
        <v>173</v>
      </c>
      <c r="AU157" s="24" t="s">
        <v>84</v>
      </c>
      <c r="AY157" s="24" t="s">
        <v>171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24" t="s">
        <v>24</v>
      </c>
      <c r="BK157" s="185">
        <f>ROUND(I157*H157,2)</f>
        <v>0</v>
      </c>
      <c r="BL157" s="24" t="s">
        <v>177</v>
      </c>
      <c r="BM157" s="24" t="s">
        <v>637</v>
      </c>
    </row>
    <row r="158" spans="2:65" s="1" customFormat="1" ht="27">
      <c r="B158" s="41"/>
      <c r="D158" s="186" t="s">
        <v>179</v>
      </c>
      <c r="F158" s="187" t="s">
        <v>275</v>
      </c>
      <c r="I158" s="188"/>
      <c r="L158" s="41"/>
      <c r="M158" s="189"/>
      <c r="N158" s="42"/>
      <c r="O158" s="42"/>
      <c r="P158" s="42"/>
      <c r="Q158" s="42"/>
      <c r="R158" s="42"/>
      <c r="S158" s="42"/>
      <c r="T158" s="70"/>
      <c r="AT158" s="24" t="s">
        <v>179</v>
      </c>
      <c r="AU158" s="24" t="s">
        <v>84</v>
      </c>
    </row>
    <row r="159" spans="2:65" s="1" customFormat="1" ht="25.5" customHeight="1">
      <c r="B159" s="173"/>
      <c r="C159" s="174" t="s">
        <v>128</v>
      </c>
      <c r="D159" s="174" t="s">
        <v>173</v>
      </c>
      <c r="E159" s="175" t="s">
        <v>282</v>
      </c>
      <c r="F159" s="176" t="s">
        <v>283</v>
      </c>
      <c r="G159" s="177" t="s">
        <v>176</v>
      </c>
      <c r="H159" s="178">
        <v>1050</v>
      </c>
      <c r="I159" s="179"/>
      <c r="J159" s="180">
        <f>ROUND(I159*H159,2)</f>
        <v>0</v>
      </c>
      <c r="K159" s="176" t="s">
        <v>195</v>
      </c>
      <c r="L159" s="41"/>
      <c r="M159" s="181" t="s">
        <v>5</v>
      </c>
      <c r="N159" s="182" t="s">
        <v>46</v>
      </c>
      <c r="O159" s="42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AR159" s="24" t="s">
        <v>177</v>
      </c>
      <c r="AT159" s="24" t="s">
        <v>173</v>
      </c>
      <c r="AU159" s="24" t="s">
        <v>84</v>
      </c>
      <c r="AY159" s="24" t="s">
        <v>171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24" t="s">
        <v>24</v>
      </c>
      <c r="BK159" s="185">
        <f>ROUND(I159*H159,2)</f>
        <v>0</v>
      </c>
      <c r="BL159" s="24" t="s">
        <v>177</v>
      </c>
      <c r="BM159" s="24" t="s">
        <v>638</v>
      </c>
    </row>
    <row r="160" spans="2:65" s="1" customFormat="1" ht="27">
      <c r="B160" s="41"/>
      <c r="D160" s="186" t="s">
        <v>179</v>
      </c>
      <c r="F160" s="187" t="s">
        <v>285</v>
      </c>
      <c r="I160" s="188"/>
      <c r="L160" s="41"/>
      <c r="M160" s="189"/>
      <c r="N160" s="42"/>
      <c r="O160" s="42"/>
      <c r="P160" s="42"/>
      <c r="Q160" s="42"/>
      <c r="R160" s="42"/>
      <c r="S160" s="42"/>
      <c r="T160" s="70"/>
      <c r="AT160" s="24" t="s">
        <v>179</v>
      </c>
      <c r="AU160" s="24" t="s">
        <v>84</v>
      </c>
    </row>
    <row r="161" spans="2:65" s="1" customFormat="1" ht="27">
      <c r="B161" s="41"/>
      <c r="D161" s="186" t="s">
        <v>181</v>
      </c>
      <c r="F161" s="190" t="s">
        <v>580</v>
      </c>
      <c r="I161" s="188"/>
      <c r="L161" s="41"/>
      <c r="M161" s="189"/>
      <c r="N161" s="42"/>
      <c r="O161" s="42"/>
      <c r="P161" s="42"/>
      <c r="Q161" s="42"/>
      <c r="R161" s="42"/>
      <c r="S161" s="42"/>
      <c r="T161" s="70"/>
      <c r="AT161" s="24" t="s">
        <v>181</v>
      </c>
      <c r="AU161" s="24" t="s">
        <v>84</v>
      </c>
    </row>
    <row r="162" spans="2:65" s="10" customFormat="1" ht="29.85" customHeight="1">
      <c r="B162" s="160"/>
      <c r="D162" s="161" t="s">
        <v>74</v>
      </c>
      <c r="E162" s="171" t="s">
        <v>84</v>
      </c>
      <c r="F162" s="171" t="s">
        <v>473</v>
      </c>
      <c r="I162" s="163"/>
      <c r="J162" s="172">
        <f>BK162</f>
        <v>0</v>
      </c>
      <c r="L162" s="160"/>
      <c r="M162" s="165"/>
      <c r="N162" s="166"/>
      <c r="O162" s="166"/>
      <c r="P162" s="167">
        <f>SUM(P163:P178)</f>
        <v>0</v>
      </c>
      <c r="Q162" s="166"/>
      <c r="R162" s="167">
        <f>SUM(R163:R178)</f>
        <v>3.6323608500000004</v>
      </c>
      <c r="S162" s="166"/>
      <c r="T162" s="168">
        <f>SUM(T163:T178)</f>
        <v>0</v>
      </c>
      <c r="AR162" s="161" t="s">
        <v>24</v>
      </c>
      <c r="AT162" s="169" t="s">
        <v>74</v>
      </c>
      <c r="AU162" s="169" t="s">
        <v>24</v>
      </c>
      <c r="AY162" s="161" t="s">
        <v>171</v>
      </c>
      <c r="BK162" s="170">
        <f>SUM(BK163:BK178)</f>
        <v>0</v>
      </c>
    </row>
    <row r="163" spans="2:65" s="1" customFormat="1" ht="25.5" customHeight="1">
      <c r="B163" s="173"/>
      <c r="C163" s="174" t="s">
        <v>131</v>
      </c>
      <c r="D163" s="174" t="s">
        <v>173</v>
      </c>
      <c r="E163" s="175" t="s">
        <v>639</v>
      </c>
      <c r="F163" s="176" t="s">
        <v>640</v>
      </c>
      <c r="G163" s="177" t="s">
        <v>194</v>
      </c>
      <c r="H163" s="178">
        <v>0.432</v>
      </c>
      <c r="I163" s="179"/>
      <c r="J163" s="180">
        <f>ROUND(I163*H163,2)</f>
        <v>0</v>
      </c>
      <c r="K163" s="176" t="s">
        <v>195</v>
      </c>
      <c r="L163" s="41"/>
      <c r="M163" s="181" t="s">
        <v>5</v>
      </c>
      <c r="N163" s="182" t="s">
        <v>46</v>
      </c>
      <c r="O163" s="42"/>
      <c r="P163" s="183">
        <f>O163*H163</f>
        <v>0</v>
      </c>
      <c r="Q163" s="183">
        <v>1.98</v>
      </c>
      <c r="R163" s="183">
        <f>Q163*H163</f>
        <v>0.85536000000000001</v>
      </c>
      <c r="S163" s="183">
        <v>0</v>
      </c>
      <c r="T163" s="184">
        <f>S163*H163</f>
        <v>0</v>
      </c>
      <c r="AR163" s="24" t="s">
        <v>177</v>
      </c>
      <c r="AT163" s="24" t="s">
        <v>173</v>
      </c>
      <c r="AU163" s="24" t="s">
        <v>84</v>
      </c>
      <c r="AY163" s="24" t="s">
        <v>171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24" t="s">
        <v>24</v>
      </c>
      <c r="BK163" s="185">
        <f>ROUND(I163*H163,2)</f>
        <v>0</v>
      </c>
      <c r="BL163" s="24" t="s">
        <v>177</v>
      </c>
      <c r="BM163" s="24" t="s">
        <v>641</v>
      </c>
    </row>
    <row r="164" spans="2:65" s="1" customFormat="1" ht="27">
      <c r="B164" s="41"/>
      <c r="D164" s="186" t="s">
        <v>179</v>
      </c>
      <c r="F164" s="187" t="s">
        <v>642</v>
      </c>
      <c r="I164" s="188"/>
      <c r="L164" s="41"/>
      <c r="M164" s="189"/>
      <c r="N164" s="42"/>
      <c r="O164" s="42"/>
      <c r="P164" s="42"/>
      <c r="Q164" s="42"/>
      <c r="R164" s="42"/>
      <c r="S164" s="42"/>
      <c r="T164" s="70"/>
      <c r="AT164" s="24" t="s">
        <v>179</v>
      </c>
      <c r="AU164" s="24" t="s">
        <v>84</v>
      </c>
    </row>
    <row r="165" spans="2:65" s="1" customFormat="1" ht="27">
      <c r="B165" s="41"/>
      <c r="D165" s="186" t="s">
        <v>181</v>
      </c>
      <c r="F165" s="190" t="s">
        <v>580</v>
      </c>
      <c r="I165" s="188"/>
      <c r="L165" s="41"/>
      <c r="M165" s="189"/>
      <c r="N165" s="42"/>
      <c r="O165" s="42"/>
      <c r="P165" s="42"/>
      <c r="Q165" s="42"/>
      <c r="R165" s="42"/>
      <c r="S165" s="42"/>
      <c r="T165" s="70"/>
      <c r="AT165" s="24" t="s">
        <v>181</v>
      </c>
      <c r="AU165" s="24" t="s">
        <v>84</v>
      </c>
    </row>
    <row r="166" spans="2:65" s="12" customFormat="1" ht="13.5">
      <c r="B166" s="199"/>
      <c r="D166" s="186" t="s">
        <v>183</v>
      </c>
      <c r="E166" s="200" t="s">
        <v>5</v>
      </c>
      <c r="F166" s="201" t="s">
        <v>643</v>
      </c>
      <c r="H166" s="200" t="s">
        <v>5</v>
      </c>
      <c r="I166" s="202"/>
      <c r="L166" s="199"/>
      <c r="M166" s="203"/>
      <c r="N166" s="204"/>
      <c r="O166" s="204"/>
      <c r="P166" s="204"/>
      <c r="Q166" s="204"/>
      <c r="R166" s="204"/>
      <c r="S166" s="204"/>
      <c r="T166" s="205"/>
      <c r="AT166" s="200" t="s">
        <v>183</v>
      </c>
      <c r="AU166" s="200" t="s">
        <v>84</v>
      </c>
      <c r="AV166" s="12" t="s">
        <v>24</v>
      </c>
      <c r="AW166" s="12" t="s">
        <v>39</v>
      </c>
      <c r="AX166" s="12" t="s">
        <v>75</v>
      </c>
      <c r="AY166" s="200" t="s">
        <v>171</v>
      </c>
    </row>
    <row r="167" spans="2:65" s="11" customFormat="1" ht="13.5">
      <c r="B167" s="191"/>
      <c r="D167" s="186" t="s">
        <v>183</v>
      </c>
      <c r="E167" s="192" t="s">
        <v>5</v>
      </c>
      <c r="F167" s="193" t="s">
        <v>644</v>
      </c>
      <c r="H167" s="194">
        <v>0.432</v>
      </c>
      <c r="I167" s="195"/>
      <c r="L167" s="191"/>
      <c r="M167" s="196"/>
      <c r="N167" s="197"/>
      <c r="O167" s="197"/>
      <c r="P167" s="197"/>
      <c r="Q167" s="197"/>
      <c r="R167" s="197"/>
      <c r="S167" s="197"/>
      <c r="T167" s="198"/>
      <c r="AT167" s="192" t="s">
        <v>183</v>
      </c>
      <c r="AU167" s="192" t="s">
        <v>84</v>
      </c>
      <c r="AV167" s="11" t="s">
        <v>84</v>
      </c>
      <c r="AW167" s="11" t="s">
        <v>39</v>
      </c>
      <c r="AX167" s="11" t="s">
        <v>24</v>
      </c>
      <c r="AY167" s="192" t="s">
        <v>171</v>
      </c>
    </row>
    <row r="168" spans="2:65" s="1" customFormat="1" ht="16.5" customHeight="1">
      <c r="B168" s="173"/>
      <c r="C168" s="174" t="s">
        <v>281</v>
      </c>
      <c r="D168" s="174" t="s">
        <v>173</v>
      </c>
      <c r="E168" s="175" t="s">
        <v>645</v>
      </c>
      <c r="F168" s="176" t="s">
        <v>646</v>
      </c>
      <c r="G168" s="177" t="s">
        <v>194</v>
      </c>
      <c r="H168" s="178">
        <v>1.131</v>
      </c>
      <c r="I168" s="179"/>
      <c r="J168" s="180">
        <f>ROUND(I168*H168,2)</f>
        <v>0</v>
      </c>
      <c r="K168" s="176" t="s">
        <v>195</v>
      </c>
      <c r="L168" s="41"/>
      <c r="M168" s="181" t="s">
        <v>5</v>
      </c>
      <c r="N168" s="182" t="s">
        <v>46</v>
      </c>
      <c r="O168" s="42"/>
      <c r="P168" s="183">
        <f>O168*H168</f>
        <v>0</v>
      </c>
      <c r="Q168" s="183">
        <v>2.45329</v>
      </c>
      <c r="R168" s="183">
        <f>Q168*H168</f>
        <v>2.7746709900000002</v>
      </c>
      <c r="S168" s="183">
        <v>0</v>
      </c>
      <c r="T168" s="184">
        <f>S168*H168</f>
        <v>0</v>
      </c>
      <c r="AR168" s="24" t="s">
        <v>177</v>
      </c>
      <c r="AT168" s="24" t="s">
        <v>173</v>
      </c>
      <c r="AU168" s="24" t="s">
        <v>84</v>
      </c>
      <c r="AY168" s="24" t="s">
        <v>171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4" t="s">
        <v>24</v>
      </c>
      <c r="BK168" s="185">
        <f>ROUND(I168*H168,2)</f>
        <v>0</v>
      </c>
      <c r="BL168" s="24" t="s">
        <v>177</v>
      </c>
      <c r="BM168" s="24" t="s">
        <v>647</v>
      </c>
    </row>
    <row r="169" spans="2:65" s="1" customFormat="1" ht="13.5">
      <c r="B169" s="41"/>
      <c r="D169" s="186" t="s">
        <v>179</v>
      </c>
      <c r="F169" s="187" t="s">
        <v>648</v>
      </c>
      <c r="I169" s="188"/>
      <c r="L169" s="41"/>
      <c r="M169" s="189"/>
      <c r="N169" s="42"/>
      <c r="O169" s="42"/>
      <c r="P169" s="42"/>
      <c r="Q169" s="42"/>
      <c r="R169" s="42"/>
      <c r="S169" s="42"/>
      <c r="T169" s="70"/>
      <c r="AT169" s="24" t="s">
        <v>179</v>
      </c>
      <c r="AU169" s="24" t="s">
        <v>84</v>
      </c>
    </row>
    <row r="170" spans="2:65" s="1" customFormat="1" ht="27">
      <c r="B170" s="41"/>
      <c r="D170" s="186" t="s">
        <v>181</v>
      </c>
      <c r="F170" s="190" t="s">
        <v>580</v>
      </c>
      <c r="I170" s="188"/>
      <c r="L170" s="41"/>
      <c r="M170" s="189"/>
      <c r="N170" s="42"/>
      <c r="O170" s="42"/>
      <c r="P170" s="42"/>
      <c r="Q170" s="42"/>
      <c r="R170" s="42"/>
      <c r="S170" s="42"/>
      <c r="T170" s="70"/>
      <c r="AT170" s="24" t="s">
        <v>181</v>
      </c>
      <c r="AU170" s="24" t="s">
        <v>84</v>
      </c>
    </row>
    <row r="171" spans="2:65" s="12" customFormat="1" ht="13.5">
      <c r="B171" s="199"/>
      <c r="D171" s="186" t="s">
        <v>183</v>
      </c>
      <c r="E171" s="200" t="s">
        <v>5</v>
      </c>
      <c r="F171" s="201" t="s">
        <v>649</v>
      </c>
      <c r="H171" s="200" t="s">
        <v>5</v>
      </c>
      <c r="I171" s="202"/>
      <c r="L171" s="199"/>
      <c r="M171" s="203"/>
      <c r="N171" s="204"/>
      <c r="O171" s="204"/>
      <c r="P171" s="204"/>
      <c r="Q171" s="204"/>
      <c r="R171" s="204"/>
      <c r="S171" s="204"/>
      <c r="T171" s="205"/>
      <c r="AT171" s="200" t="s">
        <v>183</v>
      </c>
      <c r="AU171" s="200" t="s">
        <v>84</v>
      </c>
      <c r="AV171" s="12" t="s">
        <v>24</v>
      </c>
      <c r="AW171" s="12" t="s">
        <v>39</v>
      </c>
      <c r="AX171" s="12" t="s">
        <v>75</v>
      </c>
      <c r="AY171" s="200" t="s">
        <v>171</v>
      </c>
    </row>
    <row r="172" spans="2:65" s="11" customFormat="1" ht="13.5">
      <c r="B172" s="191"/>
      <c r="D172" s="186" t="s">
        <v>183</v>
      </c>
      <c r="E172" s="192" t="s">
        <v>5</v>
      </c>
      <c r="F172" s="193" t="s">
        <v>650</v>
      </c>
      <c r="H172" s="194">
        <v>1.131</v>
      </c>
      <c r="I172" s="195"/>
      <c r="L172" s="191"/>
      <c r="M172" s="196"/>
      <c r="N172" s="197"/>
      <c r="O172" s="197"/>
      <c r="P172" s="197"/>
      <c r="Q172" s="197"/>
      <c r="R172" s="197"/>
      <c r="S172" s="197"/>
      <c r="T172" s="198"/>
      <c r="AT172" s="192" t="s">
        <v>183</v>
      </c>
      <c r="AU172" s="192" t="s">
        <v>84</v>
      </c>
      <c r="AV172" s="11" t="s">
        <v>84</v>
      </c>
      <c r="AW172" s="11" t="s">
        <v>39</v>
      </c>
      <c r="AX172" s="11" t="s">
        <v>24</v>
      </c>
      <c r="AY172" s="192" t="s">
        <v>171</v>
      </c>
    </row>
    <row r="173" spans="2:65" s="1" customFormat="1" ht="16.5" customHeight="1">
      <c r="B173" s="173"/>
      <c r="C173" s="174" t="s">
        <v>289</v>
      </c>
      <c r="D173" s="174" t="s">
        <v>173</v>
      </c>
      <c r="E173" s="175" t="s">
        <v>651</v>
      </c>
      <c r="F173" s="176" t="s">
        <v>652</v>
      </c>
      <c r="G173" s="177" t="s">
        <v>176</v>
      </c>
      <c r="H173" s="178">
        <v>2.262</v>
      </c>
      <c r="I173" s="179"/>
      <c r="J173" s="180">
        <f>ROUND(I173*H173,2)</f>
        <v>0</v>
      </c>
      <c r="K173" s="176" t="s">
        <v>195</v>
      </c>
      <c r="L173" s="41"/>
      <c r="M173" s="181" t="s">
        <v>5</v>
      </c>
      <c r="N173" s="182" t="s">
        <v>46</v>
      </c>
      <c r="O173" s="42"/>
      <c r="P173" s="183">
        <f>O173*H173</f>
        <v>0</v>
      </c>
      <c r="Q173" s="183">
        <v>1.0300000000000001E-3</v>
      </c>
      <c r="R173" s="183">
        <f>Q173*H173</f>
        <v>2.3298600000000004E-3</v>
      </c>
      <c r="S173" s="183">
        <v>0</v>
      </c>
      <c r="T173" s="184">
        <f>S173*H173</f>
        <v>0</v>
      </c>
      <c r="AR173" s="24" t="s">
        <v>177</v>
      </c>
      <c r="AT173" s="24" t="s">
        <v>173</v>
      </c>
      <c r="AU173" s="24" t="s">
        <v>84</v>
      </c>
      <c r="AY173" s="24" t="s">
        <v>171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24" t="s">
        <v>24</v>
      </c>
      <c r="BK173" s="185">
        <f>ROUND(I173*H173,2)</f>
        <v>0</v>
      </c>
      <c r="BL173" s="24" t="s">
        <v>177</v>
      </c>
      <c r="BM173" s="24" t="s">
        <v>653</v>
      </c>
    </row>
    <row r="174" spans="2:65" s="1" customFormat="1" ht="27">
      <c r="B174" s="41"/>
      <c r="D174" s="186" t="s">
        <v>179</v>
      </c>
      <c r="F174" s="187" t="s">
        <v>654</v>
      </c>
      <c r="I174" s="188"/>
      <c r="L174" s="41"/>
      <c r="M174" s="189"/>
      <c r="N174" s="42"/>
      <c r="O174" s="42"/>
      <c r="P174" s="42"/>
      <c r="Q174" s="42"/>
      <c r="R174" s="42"/>
      <c r="S174" s="42"/>
      <c r="T174" s="70"/>
      <c r="AT174" s="24" t="s">
        <v>179</v>
      </c>
      <c r="AU174" s="24" t="s">
        <v>84</v>
      </c>
    </row>
    <row r="175" spans="2:65" s="1" customFormat="1" ht="27">
      <c r="B175" s="41"/>
      <c r="D175" s="186" t="s">
        <v>181</v>
      </c>
      <c r="F175" s="190" t="s">
        <v>580</v>
      </c>
      <c r="I175" s="188"/>
      <c r="L175" s="41"/>
      <c r="M175" s="189"/>
      <c r="N175" s="42"/>
      <c r="O175" s="42"/>
      <c r="P175" s="42"/>
      <c r="Q175" s="42"/>
      <c r="R175" s="42"/>
      <c r="S175" s="42"/>
      <c r="T175" s="70"/>
      <c r="AT175" s="24" t="s">
        <v>181</v>
      </c>
      <c r="AU175" s="24" t="s">
        <v>84</v>
      </c>
    </row>
    <row r="176" spans="2:65" s="11" customFormat="1" ht="13.5">
      <c r="B176" s="191"/>
      <c r="D176" s="186" t="s">
        <v>183</v>
      </c>
      <c r="E176" s="192" t="s">
        <v>5</v>
      </c>
      <c r="F176" s="193" t="s">
        <v>655</v>
      </c>
      <c r="H176" s="194">
        <v>2.262</v>
      </c>
      <c r="I176" s="195"/>
      <c r="L176" s="191"/>
      <c r="M176" s="196"/>
      <c r="N176" s="197"/>
      <c r="O176" s="197"/>
      <c r="P176" s="197"/>
      <c r="Q176" s="197"/>
      <c r="R176" s="197"/>
      <c r="S176" s="197"/>
      <c r="T176" s="198"/>
      <c r="AT176" s="192" t="s">
        <v>183</v>
      </c>
      <c r="AU176" s="192" t="s">
        <v>84</v>
      </c>
      <c r="AV176" s="11" t="s">
        <v>84</v>
      </c>
      <c r="AW176" s="11" t="s">
        <v>39</v>
      </c>
      <c r="AX176" s="11" t="s">
        <v>24</v>
      </c>
      <c r="AY176" s="192" t="s">
        <v>171</v>
      </c>
    </row>
    <row r="177" spans="2:65" s="1" customFormat="1" ht="16.5" customHeight="1">
      <c r="B177" s="173"/>
      <c r="C177" s="174" t="s">
        <v>10</v>
      </c>
      <c r="D177" s="174" t="s">
        <v>173</v>
      </c>
      <c r="E177" s="175" t="s">
        <v>656</v>
      </c>
      <c r="F177" s="176" t="s">
        <v>657</v>
      </c>
      <c r="G177" s="177" t="s">
        <v>176</v>
      </c>
      <c r="H177" s="178">
        <v>2.262</v>
      </c>
      <c r="I177" s="179"/>
      <c r="J177" s="180">
        <f>ROUND(I177*H177,2)</f>
        <v>0</v>
      </c>
      <c r="K177" s="176" t="s">
        <v>195</v>
      </c>
      <c r="L177" s="41"/>
      <c r="M177" s="181" t="s">
        <v>5</v>
      </c>
      <c r="N177" s="182" t="s">
        <v>46</v>
      </c>
      <c r="O177" s="42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24" t="s">
        <v>177</v>
      </c>
      <c r="AT177" s="24" t="s">
        <v>173</v>
      </c>
      <c r="AU177" s="24" t="s">
        <v>84</v>
      </c>
      <c r="AY177" s="24" t="s">
        <v>171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24" t="s">
        <v>24</v>
      </c>
      <c r="BK177" s="185">
        <f>ROUND(I177*H177,2)</f>
        <v>0</v>
      </c>
      <c r="BL177" s="24" t="s">
        <v>177</v>
      </c>
      <c r="BM177" s="24" t="s">
        <v>658</v>
      </c>
    </row>
    <row r="178" spans="2:65" s="1" customFormat="1" ht="27">
      <c r="B178" s="41"/>
      <c r="D178" s="186" t="s">
        <v>179</v>
      </c>
      <c r="F178" s="187" t="s">
        <v>659</v>
      </c>
      <c r="I178" s="188"/>
      <c r="L178" s="41"/>
      <c r="M178" s="189"/>
      <c r="N178" s="42"/>
      <c r="O178" s="42"/>
      <c r="P178" s="42"/>
      <c r="Q178" s="42"/>
      <c r="R178" s="42"/>
      <c r="S178" s="42"/>
      <c r="T178" s="70"/>
      <c r="AT178" s="24" t="s">
        <v>179</v>
      </c>
      <c r="AU178" s="24" t="s">
        <v>84</v>
      </c>
    </row>
    <row r="179" spans="2:65" s="10" customFormat="1" ht="29.85" customHeight="1">
      <c r="B179" s="160"/>
      <c r="D179" s="161" t="s">
        <v>74</v>
      </c>
      <c r="E179" s="171" t="s">
        <v>191</v>
      </c>
      <c r="F179" s="171" t="s">
        <v>288</v>
      </c>
      <c r="I179" s="163"/>
      <c r="J179" s="172">
        <f>BK179</f>
        <v>0</v>
      </c>
      <c r="L179" s="160"/>
      <c r="M179" s="165"/>
      <c r="N179" s="166"/>
      <c r="O179" s="166"/>
      <c r="P179" s="167">
        <f>SUM(P180:P218)</f>
        <v>0</v>
      </c>
      <c r="Q179" s="166"/>
      <c r="R179" s="167">
        <f>SUM(R180:R218)</f>
        <v>66.931557290000001</v>
      </c>
      <c r="S179" s="166"/>
      <c r="T179" s="168">
        <f>SUM(T180:T218)</f>
        <v>0</v>
      </c>
      <c r="AR179" s="161" t="s">
        <v>24</v>
      </c>
      <c r="AT179" s="169" t="s">
        <v>74</v>
      </c>
      <c r="AU179" s="169" t="s">
        <v>24</v>
      </c>
      <c r="AY179" s="161" t="s">
        <v>171</v>
      </c>
      <c r="BK179" s="170">
        <f>SUM(BK180:BK218)</f>
        <v>0</v>
      </c>
    </row>
    <row r="180" spans="2:65" s="1" customFormat="1" ht="25.5" customHeight="1">
      <c r="B180" s="173"/>
      <c r="C180" s="174" t="s">
        <v>303</v>
      </c>
      <c r="D180" s="174" t="s">
        <v>173</v>
      </c>
      <c r="E180" s="175" t="s">
        <v>290</v>
      </c>
      <c r="F180" s="176" t="s">
        <v>291</v>
      </c>
      <c r="G180" s="177" t="s">
        <v>194</v>
      </c>
      <c r="H180" s="178">
        <v>26.298999999999999</v>
      </c>
      <c r="I180" s="179"/>
      <c r="J180" s="180">
        <f>ROUND(I180*H180,2)</f>
        <v>0</v>
      </c>
      <c r="K180" s="176" t="s">
        <v>195</v>
      </c>
      <c r="L180" s="41"/>
      <c r="M180" s="181" t="s">
        <v>5</v>
      </c>
      <c r="N180" s="182" t="s">
        <v>46</v>
      </c>
      <c r="O180" s="42"/>
      <c r="P180" s="183">
        <f>O180*H180</f>
        <v>0</v>
      </c>
      <c r="Q180" s="183">
        <v>2.50745</v>
      </c>
      <c r="R180" s="183">
        <f>Q180*H180</f>
        <v>65.943427549999996</v>
      </c>
      <c r="S180" s="183">
        <v>0</v>
      </c>
      <c r="T180" s="184">
        <f>S180*H180</f>
        <v>0</v>
      </c>
      <c r="AR180" s="24" t="s">
        <v>177</v>
      </c>
      <c r="AT180" s="24" t="s">
        <v>173</v>
      </c>
      <c r="AU180" s="24" t="s">
        <v>84</v>
      </c>
      <c r="AY180" s="24" t="s">
        <v>171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24" t="s">
        <v>24</v>
      </c>
      <c r="BK180" s="185">
        <f>ROUND(I180*H180,2)</f>
        <v>0</v>
      </c>
      <c r="BL180" s="24" t="s">
        <v>177</v>
      </c>
      <c r="BM180" s="24" t="s">
        <v>660</v>
      </c>
    </row>
    <row r="181" spans="2:65" s="1" customFormat="1" ht="27">
      <c r="B181" s="41"/>
      <c r="D181" s="186" t="s">
        <v>179</v>
      </c>
      <c r="F181" s="187" t="s">
        <v>293</v>
      </c>
      <c r="I181" s="188"/>
      <c r="L181" s="41"/>
      <c r="M181" s="189"/>
      <c r="N181" s="42"/>
      <c r="O181" s="42"/>
      <c r="P181" s="42"/>
      <c r="Q181" s="42"/>
      <c r="R181" s="42"/>
      <c r="S181" s="42"/>
      <c r="T181" s="70"/>
      <c r="AT181" s="24" t="s">
        <v>179</v>
      </c>
      <c r="AU181" s="24" t="s">
        <v>84</v>
      </c>
    </row>
    <row r="182" spans="2:65" s="1" customFormat="1" ht="27">
      <c r="B182" s="41"/>
      <c r="D182" s="186" t="s">
        <v>181</v>
      </c>
      <c r="F182" s="190" t="s">
        <v>580</v>
      </c>
      <c r="I182" s="188"/>
      <c r="L182" s="41"/>
      <c r="M182" s="189"/>
      <c r="N182" s="42"/>
      <c r="O182" s="42"/>
      <c r="P182" s="42"/>
      <c r="Q182" s="42"/>
      <c r="R182" s="42"/>
      <c r="S182" s="42"/>
      <c r="T182" s="70"/>
      <c r="AT182" s="24" t="s">
        <v>181</v>
      </c>
      <c r="AU182" s="24" t="s">
        <v>84</v>
      </c>
    </row>
    <row r="183" spans="2:65" s="12" customFormat="1" ht="13.5">
      <c r="B183" s="199"/>
      <c r="D183" s="186" t="s">
        <v>183</v>
      </c>
      <c r="E183" s="200" t="s">
        <v>5</v>
      </c>
      <c r="F183" s="201" t="s">
        <v>621</v>
      </c>
      <c r="H183" s="200" t="s">
        <v>5</v>
      </c>
      <c r="I183" s="202"/>
      <c r="L183" s="199"/>
      <c r="M183" s="203"/>
      <c r="N183" s="204"/>
      <c r="O183" s="204"/>
      <c r="P183" s="204"/>
      <c r="Q183" s="204"/>
      <c r="R183" s="204"/>
      <c r="S183" s="204"/>
      <c r="T183" s="205"/>
      <c r="AT183" s="200" t="s">
        <v>183</v>
      </c>
      <c r="AU183" s="200" t="s">
        <v>84</v>
      </c>
      <c r="AV183" s="12" t="s">
        <v>24</v>
      </c>
      <c r="AW183" s="12" t="s">
        <v>39</v>
      </c>
      <c r="AX183" s="12" t="s">
        <v>75</v>
      </c>
      <c r="AY183" s="200" t="s">
        <v>171</v>
      </c>
    </row>
    <row r="184" spans="2:65" s="11" customFormat="1" ht="13.5">
      <c r="B184" s="191"/>
      <c r="D184" s="186" t="s">
        <v>183</v>
      </c>
      <c r="E184" s="192" t="s">
        <v>5</v>
      </c>
      <c r="F184" s="193" t="s">
        <v>661</v>
      </c>
      <c r="H184" s="194">
        <v>26.4</v>
      </c>
      <c r="I184" s="195"/>
      <c r="L184" s="191"/>
      <c r="M184" s="196"/>
      <c r="N184" s="197"/>
      <c r="O184" s="197"/>
      <c r="P184" s="197"/>
      <c r="Q184" s="197"/>
      <c r="R184" s="197"/>
      <c r="S184" s="197"/>
      <c r="T184" s="198"/>
      <c r="AT184" s="192" t="s">
        <v>183</v>
      </c>
      <c r="AU184" s="192" t="s">
        <v>84</v>
      </c>
      <c r="AV184" s="11" t="s">
        <v>84</v>
      </c>
      <c r="AW184" s="11" t="s">
        <v>39</v>
      </c>
      <c r="AX184" s="11" t="s">
        <v>75</v>
      </c>
      <c r="AY184" s="192" t="s">
        <v>171</v>
      </c>
    </row>
    <row r="185" spans="2:65" s="11" customFormat="1" ht="13.5">
      <c r="B185" s="191"/>
      <c r="D185" s="186" t="s">
        <v>183</v>
      </c>
      <c r="E185" s="192" t="s">
        <v>5</v>
      </c>
      <c r="F185" s="193" t="s">
        <v>662</v>
      </c>
      <c r="H185" s="194">
        <v>-0.78</v>
      </c>
      <c r="I185" s="195"/>
      <c r="L185" s="191"/>
      <c r="M185" s="196"/>
      <c r="N185" s="197"/>
      <c r="O185" s="197"/>
      <c r="P185" s="197"/>
      <c r="Q185" s="197"/>
      <c r="R185" s="197"/>
      <c r="S185" s="197"/>
      <c r="T185" s="198"/>
      <c r="AT185" s="192" t="s">
        <v>183</v>
      </c>
      <c r="AU185" s="192" t="s">
        <v>84</v>
      </c>
      <c r="AV185" s="11" t="s">
        <v>84</v>
      </c>
      <c r="AW185" s="11" t="s">
        <v>39</v>
      </c>
      <c r="AX185" s="11" t="s">
        <v>75</v>
      </c>
      <c r="AY185" s="192" t="s">
        <v>171</v>
      </c>
    </row>
    <row r="186" spans="2:65" s="11" customFormat="1" ht="13.5">
      <c r="B186" s="191"/>
      <c r="D186" s="186" t="s">
        <v>183</v>
      </c>
      <c r="E186" s="192" t="s">
        <v>5</v>
      </c>
      <c r="F186" s="193" t="s">
        <v>663</v>
      </c>
      <c r="H186" s="194">
        <v>-0.6</v>
      </c>
      <c r="I186" s="195"/>
      <c r="L186" s="191"/>
      <c r="M186" s="196"/>
      <c r="N186" s="197"/>
      <c r="O186" s="197"/>
      <c r="P186" s="197"/>
      <c r="Q186" s="197"/>
      <c r="R186" s="197"/>
      <c r="S186" s="197"/>
      <c r="T186" s="198"/>
      <c r="AT186" s="192" t="s">
        <v>183</v>
      </c>
      <c r="AU186" s="192" t="s">
        <v>84</v>
      </c>
      <c r="AV186" s="11" t="s">
        <v>84</v>
      </c>
      <c r="AW186" s="11" t="s">
        <v>39</v>
      </c>
      <c r="AX186" s="11" t="s">
        <v>75</v>
      </c>
      <c r="AY186" s="192" t="s">
        <v>171</v>
      </c>
    </row>
    <row r="187" spans="2:65" s="14" customFormat="1" ht="13.5">
      <c r="B187" s="230"/>
      <c r="D187" s="186" t="s">
        <v>183</v>
      </c>
      <c r="E187" s="231" t="s">
        <v>5</v>
      </c>
      <c r="F187" s="232" t="s">
        <v>664</v>
      </c>
      <c r="H187" s="233">
        <v>25.02</v>
      </c>
      <c r="I187" s="234"/>
      <c r="L187" s="230"/>
      <c r="M187" s="235"/>
      <c r="N187" s="236"/>
      <c r="O187" s="236"/>
      <c r="P187" s="236"/>
      <c r="Q187" s="236"/>
      <c r="R187" s="236"/>
      <c r="S187" s="236"/>
      <c r="T187" s="237"/>
      <c r="AT187" s="231" t="s">
        <v>183</v>
      </c>
      <c r="AU187" s="231" t="s">
        <v>84</v>
      </c>
      <c r="AV187" s="14" t="s">
        <v>191</v>
      </c>
      <c r="AW187" s="14" t="s">
        <v>39</v>
      </c>
      <c r="AX187" s="14" t="s">
        <v>75</v>
      </c>
      <c r="AY187" s="231" t="s">
        <v>171</v>
      </c>
    </row>
    <row r="188" spans="2:65" s="12" customFormat="1" ht="13.5">
      <c r="B188" s="199"/>
      <c r="D188" s="186" t="s">
        <v>183</v>
      </c>
      <c r="E188" s="200" t="s">
        <v>5</v>
      </c>
      <c r="F188" s="201" t="s">
        <v>649</v>
      </c>
      <c r="H188" s="200" t="s">
        <v>5</v>
      </c>
      <c r="I188" s="202"/>
      <c r="L188" s="199"/>
      <c r="M188" s="203"/>
      <c r="N188" s="204"/>
      <c r="O188" s="204"/>
      <c r="P188" s="204"/>
      <c r="Q188" s="204"/>
      <c r="R188" s="204"/>
      <c r="S188" s="204"/>
      <c r="T188" s="205"/>
      <c r="AT188" s="200" t="s">
        <v>183</v>
      </c>
      <c r="AU188" s="200" t="s">
        <v>84</v>
      </c>
      <c r="AV188" s="12" t="s">
        <v>24</v>
      </c>
      <c r="AW188" s="12" t="s">
        <v>39</v>
      </c>
      <c r="AX188" s="12" t="s">
        <v>75</v>
      </c>
      <c r="AY188" s="200" t="s">
        <v>171</v>
      </c>
    </row>
    <row r="189" spans="2:65" s="11" customFormat="1" ht="13.5">
      <c r="B189" s="191"/>
      <c r="D189" s="186" t="s">
        <v>183</v>
      </c>
      <c r="E189" s="192" t="s">
        <v>5</v>
      </c>
      <c r="F189" s="193" t="s">
        <v>665</v>
      </c>
      <c r="H189" s="194">
        <v>1.925</v>
      </c>
      <c r="I189" s="195"/>
      <c r="L189" s="191"/>
      <c r="M189" s="196"/>
      <c r="N189" s="197"/>
      <c r="O189" s="197"/>
      <c r="P189" s="197"/>
      <c r="Q189" s="197"/>
      <c r="R189" s="197"/>
      <c r="S189" s="197"/>
      <c r="T189" s="198"/>
      <c r="AT189" s="192" t="s">
        <v>183</v>
      </c>
      <c r="AU189" s="192" t="s">
        <v>84</v>
      </c>
      <c r="AV189" s="11" t="s">
        <v>84</v>
      </c>
      <c r="AW189" s="11" t="s">
        <v>39</v>
      </c>
      <c r="AX189" s="11" t="s">
        <v>75</v>
      </c>
      <c r="AY189" s="192" t="s">
        <v>171</v>
      </c>
    </row>
    <row r="190" spans="2:65" s="11" customFormat="1" ht="13.5">
      <c r="B190" s="191"/>
      <c r="D190" s="186" t="s">
        <v>183</v>
      </c>
      <c r="E190" s="192" t="s">
        <v>5</v>
      </c>
      <c r="F190" s="193" t="s">
        <v>666</v>
      </c>
      <c r="H190" s="194">
        <v>-0.45500000000000002</v>
      </c>
      <c r="I190" s="195"/>
      <c r="L190" s="191"/>
      <c r="M190" s="196"/>
      <c r="N190" s="197"/>
      <c r="O190" s="197"/>
      <c r="P190" s="197"/>
      <c r="Q190" s="197"/>
      <c r="R190" s="197"/>
      <c r="S190" s="197"/>
      <c r="T190" s="198"/>
      <c r="AT190" s="192" t="s">
        <v>183</v>
      </c>
      <c r="AU190" s="192" t="s">
        <v>84</v>
      </c>
      <c r="AV190" s="11" t="s">
        <v>84</v>
      </c>
      <c r="AW190" s="11" t="s">
        <v>39</v>
      </c>
      <c r="AX190" s="11" t="s">
        <v>75</v>
      </c>
      <c r="AY190" s="192" t="s">
        <v>171</v>
      </c>
    </row>
    <row r="191" spans="2:65" s="11" customFormat="1" ht="13.5">
      <c r="B191" s="191"/>
      <c r="D191" s="186" t="s">
        <v>183</v>
      </c>
      <c r="E191" s="192" t="s">
        <v>5</v>
      </c>
      <c r="F191" s="193" t="s">
        <v>667</v>
      </c>
      <c r="H191" s="194">
        <v>-0.191</v>
      </c>
      <c r="I191" s="195"/>
      <c r="L191" s="191"/>
      <c r="M191" s="196"/>
      <c r="N191" s="197"/>
      <c r="O191" s="197"/>
      <c r="P191" s="197"/>
      <c r="Q191" s="197"/>
      <c r="R191" s="197"/>
      <c r="S191" s="197"/>
      <c r="T191" s="198"/>
      <c r="AT191" s="192" t="s">
        <v>183</v>
      </c>
      <c r="AU191" s="192" t="s">
        <v>84</v>
      </c>
      <c r="AV191" s="11" t="s">
        <v>84</v>
      </c>
      <c r="AW191" s="11" t="s">
        <v>39</v>
      </c>
      <c r="AX191" s="11" t="s">
        <v>75</v>
      </c>
      <c r="AY191" s="192" t="s">
        <v>171</v>
      </c>
    </row>
    <row r="192" spans="2:65" s="14" customFormat="1" ht="13.5">
      <c r="B192" s="230"/>
      <c r="D192" s="186" t="s">
        <v>183</v>
      </c>
      <c r="E192" s="231" t="s">
        <v>5</v>
      </c>
      <c r="F192" s="232" t="s">
        <v>664</v>
      </c>
      <c r="H192" s="233">
        <v>1.2789999999999999</v>
      </c>
      <c r="I192" s="234"/>
      <c r="L192" s="230"/>
      <c r="M192" s="235"/>
      <c r="N192" s="236"/>
      <c r="O192" s="236"/>
      <c r="P192" s="236"/>
      <c r="Q192" s="236"/>
      <c r="R192" s="236"/>
      <c r="S192" s="236"/>
      <c r="T192" s="237"/>
      <c r="AT192" s="231" t="s">
        <v>183</v>
      </c>
      <c r="AU192" s="231" t="s">
        <v>84</v>
      </c>
      <c r="AV192" s="14" t="s">
        <v>191</v>
      </c>
      <c r="AW192" s="14" t="s">
        <v>39</v>
      </c>
      <c r="AX192" s="14" t="s">
        <v>75</v>
      </c>
      <c r="AY192" s="231" t="s">
        <v>171</v>
      </c>
    </row>
    <row r="193" spans="2:65" s="13" customFormat="1" ht="13.5">
      <c r="B193" s="206"/>
      <c r="D193" s="186" t="s">
        <v>183</v>
      </c>
      <c r="E193" s="207" t="s">
        <v>5</v>
      </c>
      <c r="F193" s="208" t="s">
        <v>249</v>
      </c>
      <c r="H193" s="209">
        <v>26.298999999999999</v>
      </c>
      <c r="I193" s="210"/>
      <c r="L193" s="206"/>
      <c r="M193" s="211"/>
      <c r="N193" s="212"/>
      <c r="O193" s="212"/>
      <c r="P193" s="212"/>
      <c r="Q193" s="212"/>
      <c r="R193" s="212"/>
      <c r="S193" s="212"/>
      <c r="T193" s="213"/>
      <c r="AT193" s="207" t="s">
        <v>183</v>
      </c>
      <c r="AU193" s="207" t="s">
        <v>84</v>
      </c>
      <c r="AV193" s="13" t="s">
        <v>177</v>
      </c>
      <c r="AW193" s="13" t="s">
        <v>39</v>
      </c>
      <c r="AX193" s="13" t="s">
        <v>24</v>
      </c>
      <c r="AY193" s="207" t="s">
        <v>171</v>
      </c>
    </row>
    <row r="194" spans="2:65" s="1" customFormat="1" ht="25.5" customHeight="1">
      <c r="B194" s="173"/>
      <c r="C194" s="174" t="s">
        <v>308</v>
      </c>
      <c r="D194" s="174" t="s">
        <v>173</v>
      </c>
      <c r="E194" s="175" t="s">
        <v>296</v>
      </c>
      <c r="F194" s="176" t="s">
        <v>297</v>
      </c>
      <c r="G194" s="177" t="s">
        <v>176</v>
      </c>
      <c r="H194" s="178">
        <v>65.19</v>
      </c>
      <c r="I194" s="179"/>
      <c r="J194" s="180">
        <f>ROUND(I194*H194,2)</f>
        <v>0</v>
      </c>
      <c r="K194" s="176" t="s">
        <v>195</v>
      </c>
      <c r="L194" s="41"/>
      <c r="M194" s="181" t="s">
        <v>5</v>
      </c>
      <c r="N194" s="182" t="s">
        <v>46</v>
      </c>
      <c r="O194" s="42"/>
      <c r="P194" s="183">
        <f>O194*H194</f>
        <v>0</v>
      </c>
      <c r="Q194" s="183">
        <v>2.65E-3</v>
      </c>
      <c r="R194" s="183">
        <f>Q194*H194</f>
        <v>0.1727535</v>
      </c>
      <c r="S194" s="183">
        <v>0</v>
      </c>
      <c r="T194" s="184">
        <f>S194*H194</f>
        <v>0</v>
      </c>
      <c r="AR194" s="24" t="s">
        <v>177</v>
      </c>
      <c r="AT194" s="24" t="s">
        <v>173</v>
      </c>
      <c r="AU194" s="24" t="s">
        <v>84</v>
      </c>
      <c r="AY194" s="24" t="s">
        <v>171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24" t="s">
        <v>24</v>
      </c>
      <c r="BK194" s="185">
        <f>ROUND(I194*H194,2)</f>
        <v>0</v>
      </c>
      <c r="BL194" s="24" t="s">
        <v>177</v>
      </c>
      <c r="BM194" s="24" t="s">
        <v>668</v>
      </c>
    </row>
    <row r="195" spans="2:65" s="1" customFormat="1" ht="27">
      <c r="B195" s="41"/>
      <c r="D195" s="186" t="s">
        <v>179</v>
      </c>
      <c r="F195" s="187" t="s">
        <v>299</v>
      </c>
      <c r="I195" s="188"/>
      <c r="L195" s="41"/>
      <c r="M195" s="189"/>
      <c r="N195" s="42"/>
      <c r="O195" s="42"/>
      <c r="P195" s="42"/>
      <c r="Q195" s="42"/>
      <c r="R195" s="42"/>
      <c r="S195" s="42"/>
      <c r="T195" s="70"/>
      <c r="AT195" s="24" t="s">
        <v>179</v>
      </c>
      <c r="AU195" s="24" t="s">
        <v>84</v>
      </c>
    </row>
    <row r="196" spans="2:65" s="1" customFormat="1" ht="27">
      <c r="B196" s="41"/>
      <c r="D196" s="186" t="s">
        <v>181</v>
      </c>
      <c r="F196" s="190" t="s">
        <v>580</v>
      </c>
      <c r="I196" s="188"/>
      <c r="L196" s="41"/>
      <c r="M196" s="189"/>
      <c r="N196" s="42"/>
      <c r="O196" s="42"/>
      <c r="P196" s="42"/>
      <c r="Q196" s="42"/>
      <c r="R196" s="42"/>
      <c r="S196" s="42"/>
      <c r="T196" s="70"/>
      <c r="AT196" s="24" t="s">
        <v>181</v>
      </c>
      <c r="AU196" s="24" t="s">
        <v>84</v>
      </c>
    </row>
    <row r="197" spans="2:65" s="12" customFormat="1" ht="13.5">
      <c r="B197" s="199"/>
      <c r="D197" s="186" t="s">
        <v>183</v>
      </c>
      <c r="E197" s="200" t="s">
        <v>5</v>
      </c>
      <c r="F197" s="201" t="s">
        <v>597</v>
      </c>
      <c r="H197" s="200" t="s">
        <v>5</v>
      </c>
      <c r="I197" s="202"/>
      <c r="L197" s="199"/>
      <c r="M197" s="203"/>
      <c r="N197" s="204"/>
      <c r="O197" s="204"/>
      <c r="P197" s="204"/>
      <c r="Q197" s="204"/>
      <c r="R197" s="204"/>
      <c r="S197" s="204"/>
      <c r="T197" s="205"/>
      <c r="AT197" s="200" t="s">
        <v>183</v>
      </c>
      <c r="AU197" s="200" t="s">
        <v>84</v>
      </c>
      <c r="AV197" s="12" t="s">
        <v>24</v>
      </c>
      <c r="AW197" s="12" t="s">
        <v>39</v>
      </c>
      <c r="AX197" s="12" t="s">
        <v>75</v>
      </c>
      <c r="AY197" s="200" t="s">
        <v>171</v>
      </c>
    </row>
    <row r="198" spans="2:65" s="11" customFormat="1" ht="13.5">
      <c r="B198" s="191"/>
      <c r="D198" s="186" t="s">
        <v>183</v>
      </c>
      <c r="E198" s="192" t="s">
        <v>5</v>
      </c>
      <c r="F198" s="193" t="s">
        <v>669</v>
      </c>
      <c r="H198" s="194">
        <v>57.2</v>
      </c>
      <c r="I198" s="195"/>
      <c r="L198" s="191"/>
      <c r="M198" s="196"/>
      <c r="N198" s="197"/>
      <c r="O198" s="197"/>
      <c r="P198" s="197"/>
      <c r="Q198" s="197"/>
      <c r="R198" s="197"/>
      <c r="S198" s="197"/>
      <c r="T198" s="198"/>
      <c r="AT198" s="192" t="s">
        <v>183</v>
      </c>
      <c r="AU198" s="192" t="s">
        <v>84</v>
      </c>
      <c r="AV198" s="11" t="s">
        <v>84</v>
      </c>
      <c r="AW198" s="11" t="s">
        <v>39</v>
      </c>
      <c r="AX198" s="11" t="s">
        <v>75</v>
      </c>
      <c r="AY198" s="192" t="s">
        <v>171</v>
      </c>
    </row>
    <row r="199" spans="2:65" s="11" customFormat="1" ht="13.5">
      <c r="B199" s="191"/>
      <c r="D199" s="186" t="s">
        <v>183</v>
      </c>
      <c r="E199" s="192" t="s">
        <v>5</v>
      </c>
      <c r="F199" s="193" t="s">
        <v>670</v>
      </c>
      <c r="H199" s="194">
        <v>-1.56</v>
      </c>
      <c r="I199" s="195"/>
      <c r="L199" s="191"/>
      <c r="M199" s="196"/>
      <c r="N199" s="197"/>
      <c r="O199" s="197"/>
      <c r="P199" s="197"/>
      <c r="Q199" s="197"/>
      <c r="R199" s="197"/>
      <c r="S199" s="197"/>
      <c r="T199" s="198"/>
      <c r="AT199" s="192" t="s">
        <v>183</v>
      </c>
      <c r="AU199" s="192" t="s">
        <v>84</v>
      </c>
      <c r="AV199" s="11" t="s">
        <v>84</v>
      </c>
      <c r="AW199" s="11" t="s">
        <v>39</v>
      </c>
      <c r="AX199" s="11" t="s">
        <v>75</v>
      </c>
      <c r="AY199" s="192" t="s">
        <v>171</v>
      </c>
    </row>
    <row r="200" spans="2:65" s="11" customFormat="1" ht="13.5">
      <c r="B200" s="191"/>
      <c r="D200" s="186" t="s">
        <v>183</v>
      </c>
      <c r="E200" s="192" t="s">
        <v>5</v>
      </c>
      <c r="F200" s="193" t="s">
        <v>671</v>
      </c>
      <c r="H200" s="194">
        <v>2.6</v>
      </c>
      <c r="I200" s="195"/>
      <c r="L200" s="191"/>
      <c r="M200" s="196"/>
      <c r="N200" s="197"/>
      <c r="O200" s="197"/>
      <c r="P200" s="197"/>
      <c r="Q200" s="197"/>
      <c r="R200" s="197"/>
      <c r="S200" s="197"/>
      <c r="T200" s="198"/>
      <c r="AT200" s="192" t="s">
        <v>183</v>
      </c>
      <c r="AU200" s="192" t="s">
        <v>84</v>
      </c>
      <c r="AV200" s="11" t="s">
        <v>84</v>
      </c>
      <c r="AW200" s="11" t="s">
        <v>39</v>
      </c>
      <c r="AX200" s="11" t="s">
        <v>75</v>
      </c>
      <c r="AY200" s="192" t="s">
        <v>171</v>
      </c>
    </row>
    <row r="201" spans="2:65" s="11" customFormat="1" ht="13.5">
      <c r="B201" s="191"/>
      <c r="D201" s="186" t="s">
        <v>183</v>
      </c>
      <c r="E201" s="192" t="s">
        <v>5</v>
      </c>
      <c r="F201" s="193" t="s">
        <v>672</v>
      </c>
      <c r="H201" s="194">
        <v>-1.2</v>
      </c>
      <c r="I201" s="195"/>
      <c r="L201" s="191"/>
      <c r="M201" s="196"/>
      <c r="N201" s="197"/>
      <c r="O201" s="197"/>
      <c r="P201" s="197"/>
      <c r="Q201" s="197"/>
      <c r="R201" s="197"/>
      <c r="S201" s="197"/>
      <c r="T201" s="198"/>
      <c r="AT201" s="192" t="s">
        <v>183</v>
      </c>
      <c r="AU201" s="192" t="s">
        <v>84</v>
      </c>
      <c r="AV201" s="11" t="s">
        <v>84</v>
      </c>
      <c r="AW201" s="11" t="s">
        <v>39</v>
      </c>
      <c r="AX201" s="11" t="s">
        <v>75</v>
      </c>
      <c r="AY201" s="192" t="s">
        <v>171</v>
      </c>
    </row>
    <row r="202" spans="2:65" s="11" customFormat="1" ht="13.5">
      <c r="B202" s="191"/>
      <c r="D202" s="186" t="s">
        <v>183</v>
      </c>
      <c r="E202" s="192" t="s">
        <v>5</v>
      </c>
      <c r="F202" s="193" t="s">
        <v>673</v>
      </c>
      <c r="H202" s="194">
        <v>2</v>
      </c>
      <c r="I202" s="195"/>
      <c r="L202" s="191"/>
      <c r="M202" s="196"/>
      <c r="N202" s="197"/>
      <c r="O202" s="197"/>
      <c r="P202" s="197"/>
      <c r="Q202" s="197"/>
      <c r="R202" s="197"/>
      <c r="S202" s="197"/>
      <c r="T202" s="198"/>
      <c r="AT202" s="192" t="s">
        <v>183</v>
      </c>
      <c r="AU202" s="192" t="s">
        <v>84</v>
      </c>
      <c r="AV202" s="11" t="s">
        <v>84</v>
      </c>
      <c r="AW202" s="11" t="s">
        <v>39</v>
      </c>
      <c r="AX202" s="11" t="s">
        <v>75</v>
      </c>
      <c r="AY202" s="192" t="s">
        <v>171</v>
      </c>
    </row>
    <row r="203" spans="2:65" s="12" customFormat="1" ht="13.5">
      <c r="B203" s="199"/>
      <c r="D203" s="186" t="s">
        <v>183</v>
      </c>
      <c r="E203" s="200" t="s">
        <v>5</v>
      </c>
      <c r="F203" s="201" t="s">
        <v>674</v>
      </c>
      <c r="H203" s="200" t="s">
        <v>5</v>
      </c>
      <c r="I203" s="202"/>
      <c r="L203" s="199"/>
      <c r="M203" s="203"/>
      <c r="N203" s="204"/>
      <c r="O203" s="204"/>
      <c r="P203" s="204"/>
      <c r="Q203" s="204"/>
      <c r="R203" s="204"/>
      <c r="S203" s="204"/>
      <c r="T203" s="205"/>
      <c r="AT203" s="200" t="s">
        <v>183</v>
      </c>
      <c r="AU203" s="200" t="s">
        <v>84</v>
      </c>
      <c r="AV203" s="12" t="s">
        <v>24</v>
      </c>
      <c r="AW203" s="12" t="s">
        <v>39</v>
      </c>
      <c r="AX203" s="12" t="s">
        <v>75</v>
      </c>
      <c r="AY203" s="200" t="s">
        <v>171</v>
      </c>
    </row>
    <row r="204" spans="2:65" s="11" customFormat="1" ht="13.5">
      <c r="B204" s="191"/>
      <c r="D204" s="186" t="s">
        <v>183</v>
      </c>
      <c r="E204" s="192" t="s">
        <v>5</v>
      </c>
      <c r="F204" s="193" t="s">
        <v>675</v>
      </c>
      <c r="H204" s="194">
        <v>3.85</v>
      </c>
      <c r="I204" s="195"/>
      <c r="L204" s="191"/>
      <c r="M204" s="196"/>
      <c r="N204" s="197"/>
      <c r="O204" s="197"/>
      <c r="P204" s="197"/>
      <c r="Q204" s="197"/>
      <c r="R204" s="197"/>
      <c r="S204" s="197"/>
      <c r="T204" s="198"/>
      <c r="AT204" s="192" t="s">
        <v>183</v>
      </c>
      <c r="AU204" s="192" t="s">
        <v>84</v>
      </c>
      <c r="AV204" s="11" t="s">
        <v>84</v>
      </c>
      <c r="AW204" s="11" t="s">
        <v>39</v>
      </c>
      <c r="AX204" s="11" t="s">
        <v>75</v>
      </c>
      <c r="AY204" s="192" t="s">
        <v>171</v>
      </c>
    </row>
    <row r="205" spans="2:65" s="11" customFormat="1" ht="13.5">
      <c r="B205" s="191"/>
      <c r="D205" s="186" t="s">
        <v>183</v>
      </c>
      <c r="E205" s="192" t="s">
        <v>5</v>
      </c>
      <c r="F205" s="193" t="s">
        <v>676</v>
      </c>
      <c r="H205" s="194">
        <v>2.25</v>
      </c>
      <c r="I205" s="195"/>
      <c r="L205" s="191"/>
      <c r="M205" s="196"/>
      <c r="N205" s="197"/>
      <c r="O205" s="197"/>
      <c r="P205" s="197"/>
      <c r="Q205" s="197"/>
      <c r="R205" s="197"/>
      <c r="S205" s="197"/>
      <c r="T205" s="198"/>
      <c r="AT205" s="192" t="s">
        <v>183</v>
      </c>
      <c r="AU205" s="192" t="s">
        <v>84</v>
      </c>
      <c r="AV205" s="11" t="s">
        <v>84</v>
      </c>
      <c r="AW205" s="11" t="s">
        <v>39</v>
      </c>
      <c r="AX205" s="11" t="s">
        <v>75</v>
      </c>
      <c r="AY205" s="192" t="s">
        <v>171</v>
      </c>
    </row>
    <row r="206" spans="2:65" s="11" customFormat="1" ht="13.5">
      <c r="B206" s="191"/>
      <c r="D206" s="186" t="s">
        <v>183</v>
      </c>
      <c r="E206" s="192" t="s">
        <v>5</v>
      </c>
      <c r="F206" s="193" t="s">
        <v>677</v>
      </c>
      <c r="H206" s="194">
        <v>1.85</v>
      </c>
      <c r="I206" s="195"/>
      <c r="L206" s="191"/>
      <c r="M206" s="196"/>
      <c r="N206" s="197"/>
      <c r="O206" s="197"/>
      <c r="P206" s="197"/>
      <c r="Q206" s="197"/>
      <c r="R206" s="197"/>
      <c r="S206" s="197"/>
      <c r="T206" s="198"/>
      <c r="AT206" s="192" t="s">
        <v>183</v>
      </c>
      <c r="AU206" s="192" t="s">
        <v>84</v>
      </c>
      <c r="AV206" s="11" t="s">
        <v>84</v>
      </c>
      <c r="AW206" s="11" t="s">
        <v>39</v>
      </c>
      <c r="AX206" s="11" t="s">
        <v>75</v>
      </c>
      <c r="AY206" s="192" t="s">
        <v>171</v>
      </c>
    </row>
    <row r="207" spans="2:65" s="11" customFormat="1" ht="13.5">
      <c r="B207" s="191"/>
      <c r="D207" s="186" t="s">
        <v>183</v>
      </c>
      <c r="E207" s="192" t="s">
        <v>5</v>
      </c>
      <c r="F207" s="193" t="s">
        <v>678</v>
      </c>
      <c r="H207" s="194">
        <v>-1.8</v>
      </c>
      <c r="I207" s="195"/>
      <c r="L207" s="191"/>
      <c r="M207" s="196"/>
      <c r="N207" s="197"/>
      <c r="O207" s="197"/>
      <c r="P207" s="197"/>
      <c r="Q207" s="197"/>
      <c r="R207" s="197"/>
      <c r="S207" s="197"/>
      <c r="T207" s="198"/>
      <c r="AT207" s="192" t="s">
        <v>183</v>
      </c>
      <c r="AU207" s="192" t="s">
        <v>84</v>
      </c>
      <c r="AV207" s="11" t="s">
        <v>84</v>
      </c>
      <c r="AW207" s="11" t="s">
        <v>39</v>
      </c>
      <c r="AX207" s="11" t="s">
        <v>75</v>
      </c>
      <c r="AY207" s="192" t="s">
        <v>171</v>
      </c>
    </row>
    <row r="208" spans="2:65" s="13" customFormat="1" ht="13.5">
      <c r="B208" s="206"/>
      <c r="D208" s="186" t="s">
        <v>183</v>
      </c>
      <c r="E208" s="207" t="s">
        <v>5</v>
      </c>
      <c r="F208" s="208" t="s">
        <v>249</v>
      </c>
      <c r="H208" s="209">
        <v>65.19</v>
      </c>
      <c r="I208" s="210"/>
      <c r="L208" s="206"/>
      <c r="M208" s="211"/>
      <c r="N208" s="212"/>
      <c r="O208" s="212"/>
      <c r="P208" s="212"/>
      <c r="Q208" s="212"/>
      <c r="R208" s="212"/>
      <c r="S208" s="212"/>
      <c r="T208" s="213"/>
      <c r="AT208" s="207" t="s">
        <v>183</v>
      </c>
      <c r="AU208" s="207" t="s">
        <v>84</v>
      </c>
      <c r="AV208" s="13" t="s">
        <v>177</v>
      </c>
      <c r="AW208" s="13" t="s">
        <v>39</v>
      </c>
      <c r="AX208" s="13" t="s">
        <v>24</v>
      </c>
      <c r="AY208" s="207" t="s">
        <v>171</v>
      </c>
    </row>
    <row r="209" spans="2:65" s="1" customFormat="1" ht="25.5" customHeight="1">
      <c r="B209" s="173"/>
      <c r="C209" s="174" t="s">
        <v>315</v>
      </c>
      <c r="D209" s="174" t="s">
        <v>173</v>
      </c>
      <c r="E209" s="175" t="s">
        <v>304</v>
      </c>
      <c r="F209" s="176" t="s">
        <v>305</v>
      </c>
      <c r="G209" s="177" t="s">
        <v>176</v>
      </c>
      <c r="H209" s="178">
        <v>65.19</v>
      </c>
      <c r="I209" s="179"/>
      <c r="J209" s="180">
        <f>ROUND(I209*H209,2)</f>
        <v>0</v>
      </c>
      <c r="K209" s="176" t="s">
        <v>195</v>
      </c>
      <c r="L209" s="41"/>
      <c r="M209" s="181" t="s">
        <v>5</v>
      </c>
      <c r="N209" s="182" t="s">
        <v>46</v>
      </c>
      <c r="O209" s="42"/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AR209" s="24" t="s">
        <v>177</v>
      </c>
      <c r="AT209" s="24" t="s">
        <v>173</v>
      </c>
      <c r="AU209" s="24" t="s">
        <v>84</v>
      </c>
      <c r="AY209" s="24" t="s">
        <v>171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24" t="s">
        <v>24</v>
      </c>
      <c r="BK209" s="185">
        <f>ROUND(I209*H209,2)</f>
        <v>0</v>
      </c>
      <c r="BL209" s="24" t="s">
        <v>177</v>
      </c>
      <c r="BM209" s="24" t="s">
        <v>679</v>
      </c>
    </row>
    <row r="210" spans="2:65" s="1" customFormat="1" ht="27">
      <c r="B210" s="41"/>
      <c r="D210" s="186" t="s">
        <v>179</v>
      </c>
      <c r="F210" s="187" t="s">
        <v>307</v>
      </c>
      <c r="I210" s="188"/>
      <c r="L210" s="41"/>
      <c r="M210" s="189"/>
      <c r="N210" s="42"/>
      <c r="O210" s="42"/>
      <c r="P210" s="42"/>
      <c r="Q210" s="42"/>
      <c r="R210" s="42"/>
      <c r="S210" s="42"/>
      <c r="T210" s="70"/>
      <c r="AT210" s="24" t="s">
        <v>179</v>
      </c>
      <c r="AU210" s="24" t="s">
        <v>84</v>
      </c>
    </row>
    <row r="211" spans="2:65" s="1" customFormat="1" ht="25.5" customHeight="1">
      <c r="B211" s="173"/>
      <c r="C211" s="174" t="s">
        <v>190</v>
      </c>
      <c r="D211" s="174" t="s">
        <v>173</v>
      </c>
      <c r="E211" s="175" t="s">
        <v>680</v>
      </c>
      <c r="F211" s="176" t="s">
        <v>681</v>
      </c>
      <c r="G211" s="177" t="s">
        <v>259</v>
      </c>
      <c r="H211" s="178">
        <v>0.192</v>
      </c>
      <c r="I211" s="179"/>
      <c r="J211" s="180">
        <f>ROUND(I211*H211,2)</f>
        <v>0</v>
      </c>
      <c r="K211" s="176" t="s">
        <v>195</v>
      </c>
      <c r="L211" s="41"/>
      <c r="M211" s="181" t="s">
        <v>5</v>
      </c>
      <c r="N211" s="182" t="s">
        <v>46</v>
      </c>
      <c r="O211" s="42"/>
      <c r="P211" s="183">
        <f>O211*H211</f>
        <v>0</v>
      </c>
      <c r="Q211" s="183">
        <v>1.10951</v>
      </c>
      <c r="R211" s="183">
        <f>Q211*H211</f>
        <v>0.21302592000000001</v>
      </c>
      <c r="S211" s="183">
        <v>0</v>
      </c>
      <c r="T211" s="184">
        <f>S211*H211</f>
        <v>0</v>
      </c>
      <c r="AR211" s="24" t="s">
        <v>177</v>
      </c>
      <c r="AT211" s="24" t="s">
        <v>173</v>
      </c>
      <c r="AU211" s="24" t="s">
        <v>84</v>
      </c>
      <c r="AY211" s="24" t="s">
        <v>171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24" t="s">
        <v>24</v>
      </c>
      <c r="BK211" s="185">
        <f>ROUND(I211*H211,2)</f>
        <v>0</v>
      </c>
      <c r="BL211" s="24" t="s">
        <v>177</v>
      </c>
      <c r="BM211" s="24" t="s">
        <v>682</v>
      </c>
    </row>
    <row r="212" spans="2:65" s="1" customFormat="1" ht="27">
      <c r="B212" s="41"/>
      <c r="D212" s="186" t="s">
        <v>179</v>
      </c>
      <c r="F212" s="187" t="s">
        <v>683</v>
      </c>
      <c r="I212" s="188"/>
      <c r="L212" s="41"/>
      <c r="M212" s="189"/>
      <c r="N212" s="42"/>
      <c r="O212" s="42"/>
      <c r="P212" s="42"/>
      <c r="Q212" s="42"/>
      <c r="R212" s="42"/>
      <c r="S212" s="42"/>
      <c r="T212" s="70"/>
      <c r="AT212" s="24" t="s">
        <v>179</v>
      </c>
      <c r="AU212" s="24" t="s">
        <v>84</v>
      </c>
    </row>
    <row r="213" spans="2:65" s="1" customFormat="1" ht="27">
      <c r="B213" s="41"/>
      <c r="D213" s="186" t="s">
        <v>181</v>
      </c>
      <c r="F213" s="190" t="s">
        <v>580</v>
      </c>
      <c r="I213" s="188"/>
      <c r="L213" s="41"/>
      <c r="M213" s="189"/>
      <c r="N213" s="42"/>
      <c r="O213" s="42"/>
      <c r="P213" s="42"/>
      <c r="Q213" s="42"/>
      <c r="R213" s="42"/>
      <c r="S213" s="42"/>
      <c r="T213" s="70"/>
      <c r="AT213" s="24" t="s">
        <v>181</v>
      </c>
      <c r="AU213" s="24" t="s">
        <v>84</v>
      </c>
    </row>
    <row r="214" spans="2:65" s="11" customFormat="1" ht="13.5">
      <c r="B214" s="191"/>
      <c r="D214" s="186" t="s">
        <v>183</v>
      </c>
      <c r="E214" s="192" t="s">
        <v>5</v>
      </c>
      <c r="F214" s="193" t="s">
        <v>684</v>
      </c>
      <c r="H214" s="194">
        <v>0.192</v>
      </c>
      <c r="I214" s="195"/>
      <c r="L214" s="191"/>
      <c r="M214" s="196"/>
      <c r="N214" s="197"/>
      <c r="O214" s="197"/>
      <c r="P214" s="197"/>
      <c r="Q214" s="197"/>
      <c r="R214" s="197"/>
      <c r="S214" s="197"/>
      <c r="T214" s="198"/>
      <c r="AT214" s="192" t="s">
        <v>183</v>
      </c>
      <c r="AU214" s="192" t="s">
        <v>84</v>
      </c>
      <c r="AV214" s="11" t="s">
        <v>84</v>
      </c>
      <c r="AW214" s="11" t="s">
        <v>39</v>
      </c>
      <c r="AX214" s="11" t="s">
        <v>24</v>
      </c>
      <c r="AY214" s="192" t="s">
        <v>171</v>
      </c>
    </row>
    <row r="215" spans="2:65" s="1" customFormat="1" ht="25.5" customHeight="1">
      <c r="B215" s="173"/>
      <c r="C215" s="174" t="s">
        <v>327</v>
      </c>
      <c r="D215" s="174" t="s">
        <v>173</v>
      </c>
      <c r="E215" s="175" t="s">
        <v>309</v>
      </c>
      <c r="F215" s="176" t="s">
        <v>310</v>
      </c>
      <c r="G215" s="177" t="s">
        <v>259</v>
      </c>
      <c r="H215" s="178">
        <v>0.57199999999999995</v>
      </c>
      <c r="I215" s="179"/>
      <c r="J215" s="180">
        <f>ROUND(I215*H215,2)</f>
        <v>0</v>
      </c>
      <c r="K215" s="176" t="s">
        <v>195</v>
      </c>
      <c r="L215" s="41"/>
      <c r="M215" s="181" t="s">
        <v>5</v>
      </c>
      <c r="N215" s="182" t="s">
        <v>46</v>
      </c>
      <c r="O215" s="42"/>
      <c r="P215" s="183">
        <f>O215*H215</f>
        <v>0</v>
      </c>
      <c r="Q215" s="183">
        <v>1.0530600000000001</v>
      </c>
      <c r="R215" s="183">
        <f>Q215*H215</f>
        <v>0.60235031999999999</v>
      </c>
      <c r="S215" s="183">
        <v>0</v>
      </c>
      <c r="T215" s="184">
        <f>S215*H215</f>
        <v>0</v>
      </c>
      <c r="AR215" s="24" t="s">
        <v>177</v>
      </c>
      <c r="AT215" s="24" t="s">
        <v>173</v>
      </c>
      <c r="AU215" s="24" t="s">
        <v>84</v>
      </c>
      <c r="AY215" s="24" t="s">
        <v>171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24" t="s">
        <v>24</v>
      </c>
      <c r="BK215" s="185">
        <f>ROUND(I215*H215,2)</f>
        <v>0</v>
      </c>
      <c r="BL215" s="24" t="s">
        <v>177</v>
      </c>
      <c r="BM215" s="24" t="s">
        <v>685</v>
      </c>
    </row>
    <row r="216" spans="2:65" s="1" customFormat="1" ht="27">
      <c r="B216" s="41"/>
      <c r="D216" s="186" t="s">
        <v>179</v>
      </c>
      <c r="F216" s="187" t="s">
        <v>312</v>
      </c>
      <c r="I216" s="188"/>
      <c r="L216" s="41"/>
      <c r="M216" s="189"/>
      <c r="N216" s="42"/>
      <c r="O216" s="42"/>
      <c r="P216" s="42"/>
      <c r="Q216" s="42"/>
      <c r="R216" s="42"/>
      <c r="S216" s="42"/>
      <c r="T216" s="70"/>
      <c r="AT216" s="24" t="s">
        <v>179</v>
      </c>
      <c r="AU216" s="24" t="s">
        <v>84</v>
      </c>
    </row>
    <row r="217" spans="2:65" s="1" customFormat="1" ht="27">
      <c r="B217" s="41"/>
      <c r="D217" s="186" t="s">
        <v>181</v>
      </c>
      <c r="F217" s="190" t="s">
        <v>580</v>
      </c>
      <c r="I217" s="188"/>
      <c r="L217" s="41"/>
      <c r="M217" s="189"/>
      <c r="N217" s="42"/>
      <c r="O217" s="42"/>
      <c r="P217" s="42"/>
      <c r="Q217" s="42"/>
      <c r="R217" s="42"/>
      <c r="S217" s="42"/>
      <c r="T217" s="70"/>
      <c r="AT217" s="24" t="s">
        <v>181</v>
      </c>
      <c r="AU217" s="24" t="s">
        <v>84</v>
      </c>
    </row>
    <row r="218" spans="2:65" s="11" customFormat="1" ht="13.5">
      <c r="B218" s="191"/>
      <c r="D218" s="186" t="s">
        <v>183</v>
      </c>
      <c r="E218" s="192" t="s">
        <v>5</v>
      </c>
      <c r="F218" s="193" t="s">
        <v>686</v>
      </c>
      <c r="H218" s="194">
        <v>0.57199999999999995</v>
      </c>
      <c r="I218" s="195"/>
      <c r="L218" s="191"/>
      <c r="M218" s="196"/>
      <c r="N218" s="197"/>
      <c r="O218" s="197"/>
      <c r="P218" s="197"/>
      <c r="Q218" s="197"/>
      <c r="R218" s="197"/>
      <c r="S218" s="197"/>
      <c r="T218" s="198"/>
      <c r="AT218" s="192" t="s">
        <v>183</v>
      </c>
      <c r="AU218" s="192" t="s">
        <v>84</v>
      </c>
      <c r="AV218" s="11" t="s">
        <v>84</v>
      </c>
      <c r="AW218" s="11" t="s">
        <v>39</v>
      </c>
      <c r="AX218" s="11" t="s">
        <v>24</v>
      </c>
      <c r="AY218" s="192" t="s">
        <v>171</v>
      </c>
    </row>
    <row r="219" spans="2:65" s="10" customFormat="1" ht="29.85" customHeight="1">
      <c r="B219" s="160"/>
      <c r="D219" s="161" t="s">
        <v>74</v>
      </c>
      <c r="E219" s="171" t="s">
        <v>177</v>
      </c>
      <c r="F219" s="171" t="s">
        <v>314</v>
      </c>
      <c r="I219" s="163"/>
      <c r="J219" s="172">
        <f>BK219</f>
        <v>0</v>
      </c>
      <c r="L219" s="160"/>
      <c r="M219" s="165"/>
      <c r="N219" s="166"/>
      <c r="O219" s="166"/>
      <c r="P219" s="167">
        <f>SUM(P220:P236)</f>
        <v>0</v>
      </c>
      <c r="Q219" s="166"/>
      <c r="R219" s="167">
        <f>SUM(R220:R236)</f>
        <v>8.5970975999999997</v>
      </c>
      <c r="S219" s="166"/>
      <c r="T219" s="168">
        <f>SUM(T220:T236)</f>
        <v>0</v>
      </c>
      <c r="AR219" s="161" t="s">
        <v>24</v>
      </c>
      <c r="AT219" s="169" t="s">
        <v>74</v>
      </c>
      <c r="AU219" s="169" t="s">
        <v>24</v>
      </c>
      <c r="AY219" s="161" t="s">
        <v>171</v>
      </c>
      <c r="BK219" s="170">
        <f>SUM(BK220:BK236)</f>
        <v>0</v>
      </c>
    </row>
    <row r="220" spans="2:65" s="1" customFormat="1" ht="16.5" customHeight="1">
      <c r="B220" s="173"/>
      <c r="C220" s="174" t="s">
        <v>333</v>
      </c>
      <c r="D220" s="174" t="s">
        <v>173</v>
      </c>
      <c r="E220" s="175" t="s">
        <v>687</v>
      </c>
      <c r="F220" s="176" t="s">
        <v>688</v>
      </c>
      <c r="G220" s="177" t="s">
        <v>194</v>
      </c>
      <c r="H220" s="178">
        <v>2.2000000000000002</v>
      </c>
      <c r="I220" s="179"/>
      <c r="J220" s="180">
        <f>ROUND(I220*H220,2)</f>
        <v>0</v>
      </c>
      <c r="K220" s="176" t="s">
        <v>195</v>
      </c>
      <c r="L220" s="41"/>
      <c r="M220" s="181" t="s">
        <v>5</v>
      </c>
      <c r="N220" s="182" t="s">
        <v>46</v>
      </c>
      <c r="O220" s="42"/>
      <c r="P220" s="183">
        <f>O220*H220</f>
        <v>0</v>
      </c>
      <c r="Q220" s="183">
        <v>0</v>
      </c>
      <c r="R220" s="183">
        <f>Q220*H220</f>
        <v>0</v>
      </c>
      <c r="S220" s="183">
        <v>0</v>
      </c>
      <c r="T220" s="184">
        <f>S220*H220</f>
        <v>0</v>
      </c>
      <c r="AR220" s="24" t="s">
        <v>177</v>
      </c>
      <c r="AT220" s="24" t="s">
        <v>173</v>
      </c>
      <c r="AU220" s="24" t="s">
        <v>84</v>
      </c>
      <c r="AY220" s="24" t="s">
        <v>171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24" t="s">
        <v>24</v>
      </c>
      <c r="BK220" s="185">
        <f>ROUND(I220*H220,2)</f>
        <v>0</v>
      </c>
      <c r="BL220" s="24" t="s">
        <v>177</v>
      </c>
      <c r="BM220" s="24" t="s">
        <v>689</v>
      </c>
    </row>
    <row r="221" spans="2:65" s="1" customFormat="1" ht="27">
      <c r="B221" s="41"/>
      <c r="D221" s="186" t="s">
        <v>179</v>
      </c>
      <c r="F221" s="187" t="s">
        <v>690</v>
      </c>
      <c r="I221" s="188"/>
      <c r="L221" s="41"/>
      <c r="M221" s="189"/>
      <c r="N221" s="42"/>
      <c r="O221" s="42"/>
      <c r="P221" s="42"/>
      <c r="Q221" s="42"/>
      <c r="R221" s="42"/>
      <c r="S221" s="42"/>
      <c r="T221" s="70"/>
      <c r="AT221" s="24" t="s">
        <v>179</v>
      </c>
      <c r="AU221" s="24" t="s">
        <v>84</v>
      </c>
    </row>
    <row r="222" spans="2:65" s="1" customFormat="1" ht="27">
      <c r="B222" s="41"/>
      <c r="D222" s="186" t="s">
        <v>181</v>
      </c>
      <c r="F222" s="190" t="s">
        <v>580</v>
      </c>
      <c r="I222" s="188"/>
      <c r="L222" s="41"/>
      <c r="M222" s="189"/>
      <c r="N222" s="42"/>
      <c r="O222" s="42"/>
      <c r="P222" s="42"/>
      <c r="Q222" s="42"/>
      <c r="R222" s="42"/>
      <c r="S222" s="42"/>
      <c r="T222" s="70"/>
      <c r="AT222" s="24" t="s">
        <v>181</v>
      </c>
      <c r="AU222" s="24" t="s">
        <v>84</v>
      </c>
    </row>
    <row r="223" spans="2:65" s="11" customFormat="1" ht="13.5">
      <c r="B223" s="191"/>
      <c r="D223" s="186" t="s">
        <v>183</v>
      </c>
      <c r="E223" s="192" t="s">
        <v>5</v>
      </c>
      <c r="F223" s="193" t="s">
        <v>691</v>
      </c>
      <c r="H223" s="194">
        <v>2.2000000000000002</v>
      </c>
      <c r="I223" s="195"/>
      <c r="L223" s="191"/>
      <c r="M223" s="196"/>
      <c r="N223" s="197"/>
      <c r="O223" s="197"/>
      <c r="P223" s="197"/>
      <c r="Q223" s="197"/>
      <c r="R223" s="197"/>
      <c r="S223" s="197"/>
      <c r="T223" s="198"/>
      <c r="AT223" s="192" t="s">
        <v>183</v>
      </c>
      <c r="AU223" s="192" t="s">
        <v>84</v>
      </c>
      <c r="AV223" s="11" t="s">
        <v>84</v>
      </c>
      <c r="AW223" s="11" t="s">
        <v>39</v>
      </c>
      <c r="AX223" s="11" t="s">
        <v>24</v>
      </c>
      <c r="AY223" s="192" t="s">
        <v>171</v>
      </c>
    </row>
    <row r="224" spans="2:65" s="1" customFormat="1" ht="25.5" customHeight="1">
      <c r="B224" s="173"/>
      <c r="C224" s="174" t="s">
        <v>339</v>
      </c>
      <c r="D224" s="174" t="s">
        <v>173</v>
      </c>
      <c r="E224" s="175" t="s">
        <v>321</v>
      </c>
      <c r="F224" s="176" t="s">
        <v>692</v>
      </c>
      <c r="G224" s="177" t="s">
        <v>194</v>
      </c>
      <c r="H224" s="178">
        <v>4.032</v>
      </c>
      <c r="I224" s="179"/>
      <c r="J224" s="180">
        <f>ROUND(I224*H224,2)</f>
        <v>0</v>
      </c>
      <c r="K224" s="176" t="s">
        <v>195</v>
      </c>
      <c r="L224" s="41"/>
      <c r="M224" s="181" t="s">
        <v>5</v>
      </c>
      <c r="N224" s="182" t="s">
        <v>46</v>
      </c>
      <c r="O224" s="42"/>
      <c r="P224" s="183">
        <f>O224*H224</f>
        <v>0</v>
      </c>
      <c r="Q224" s="183">
        <v>1.9967999999999999</v>
      </c>
      <c r="R224" s="183">
        <f>Q224*H224</f>
        <v>8.0510976000000003</v>
      </c>
      <c r="S224" s="183">
        <v>0</v>
      </c>
      <c r="T224" s="184">
        <f>S224*H224</f>
        <v>0</v>
      </c>
      <c r="AR224" s="24" t="s">
        <v>177</v>
      </c>
      <c r="AT224" s="24" t="s">
        <v>173</v>
      </c>
      <c r="AU224" s="24" t="s">
        <v>84</v>
      </c>
      <c r="AY224" s="24" t="s">
        <v>171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24" t="s">
        <v>24</v>
      </c>
      <c r="BK224" s="185">
        <f>ROUND(I224*H224,2)</f>
        <v>0</v>
      </c>
      <c r="BL224" s="24" t="s">
        <v>177</v>
      </c>
      <c r="BM224" s="24" t="s">
        <v>693</v>
      </c>
    </row>
    <row r="225" spans="2:65" s="1" customFormat="1" ht="27">
      <c r="B225" s="41"/>
      <c r="D225" s="186" t="s">
        <v>179</v>
      </c>
      <c r="F225" s="187" t="s">
        <v>324</v>
      </c>
      <c r="I225" s="188"/>
      <c r="L225" s="41"/>
      <c r="M225" s="189"/>
      <c r="N225" s="42"/>
      <c r="O225" s="42"/>
      <c r="P225" s="42"/>
      <c r="Q225" s="42"/>
      <c r="R225" s="42"/>
      <c r="S225" s="42"/>
      <c r="T225" s="70"/>
      <c r="AT225" s="24" t="s">
        <v>179</v>
      </c>
      <c r="AU225" s="24" t="s">
        <v>84</v>
      </c>
    </row>
    <row r="226" spans="2:65" s="1" customFormat="1" ht="27">
      <c r="B226" s="41"/>
      <c r="D226" s="186" t="s">
        <v>181</v>
      </c>
      <c r="F226" s="190" t="s">
        <v>580</v>
      </c>
      <c r="I226" s="188"/>
      <c r="L226" s="41"/>
      <c r="M226" s="189"/>
      <c r="N226" s="42"/>
      <c r="O226" s="42"/>
      <c r="P226" s="42"/>
      <c r="Q226" s="42"/>
      <c r="R226" s="42"/>
      <c r="S226" s="42"/>
      <c r="T226" s="70"/>
      <c r="AT226" s="24" t="s">
        <v>181</v>
      </c>
      <c r="AU226" s="24" t="s">
        <v>84</v>
      </c>
    </row>
    <row r="227" spans="2:65" s="12" customFormat="1" ht="13.5">
      <c r="B227" s="199"/>
      <c r="D227" s="186" t="s">
        <v>183</v>
      </c>
      <c r="E227" s="200" t="s">
        <v>5</v>
      </c>
      <c r="F227" s="201" t="s">
        <v>589</v>
      </c>
      <c r="H227" s="200" t="s">
        <v>5</v>
      </c>
      <c r="I227" s="202"/>
      <c r="L227" s="199"/>
      <c r="M227" s="203"/>
      <c r="N227" s="204"/>
      <c r="O227" s="204"/>
      <c r="P227" s="204"/>
      <c r="Q227" s="204"/>
      <c r="R227" s="204"/>
      <c r="S227" s="204"/>
      <c r="T227" s="205"/>
      <c r="AT227" s="200" t="s">
        <v>183</v>
      </c>
      <c r="AU227" s="200" t="s">
        <v>84</v>
      </c>
      <c r="AV227" s="12" t="s">
        <v>24</v>
      </c>
      <c r="AW227" s="12" t="s">
        <v>39</v>
      </c>
      <c r="AX227" s="12" t="s">
        <v>75</v>
      </c>
      <c r="AY227" s="200" t="s">
        <v>171</v>
      </c>
    </row>
    <row r="228" spans="2:65" s="11" customFormat="1" ht="13.5">
      <c r="B228" s="191"/>
      <c r="D228" s="186" t="s">
        <v>183</v>
      </c>
      <c r="E228" s="192" t="s">
        <v>5</v>
      </c>
      <c r="F228" s="193" t="s">
        <v>694</v>
      </c>
      <c r="H228" s="194">
        <v>4.032</v>
      </c>
      <c r="I228" s="195"/>
      <c r="L228" s="191"/>
      <c r="M228" s="196"/>
      <c r="N228" s="197"/>
      <c r="O228" s="197"/>
      <c r="P228" s="197"/>
      <c r="Q228" s="197"/>
      <c r="R228" s="197"/>
      <c r="S228" s="197"/>
      <c r="T228" s="198"/>
      <c r="AT228" s="192" t="s">
        <v>183</v>
      </c>
      <c r="AU228" s="192" t="s">
        <v>84</v>
      </c>
      <c r="AV228" s="11" t="s">
        <v>84</v>
      </c>
      <c r="AW228" s="11" t="s">
        <v>39</v>
      </c>
      <c r="AX228" s="11" t="s">
        <v>24</v>
      </c>
      <c r="AY228" s="192" t="s">
        <v>171</v>
      </c>
    </row>
    <row r="229" spans="2:65" s="1" customFormat="1" ht="25.5" customHeight="1">
      <c r="B229" s="173"/>
      <c r="C229" s="174" t="s">
        <v>345</v>
      </c>
      <c r="D229" s="174" t="s">
        <v>173</v>
      </c>
      <c r="E229" s="175" t="s">
        <v>328</v>
      </c>
      <c r="F229" s="176" t="s">
        <v>695</v>
      </c>
      <c r="G229" s="177" t="s">
        <v>330</v>
      </c>
      <c r="H229" s="178">
        <v>6</v>
      </c>
      <c r="I229" s="179"/>
      <c r="J229" s="180">
        <f>ROUND(I229*H229,2)</f>
        <v>0</v>
      </c>
      <c r="K229" s="176" t="s">
        <v>5</v>
      </c>
      <c r="L229" s="41"/>
      <c r="M229" s="181" t="s">
        <v>5</v>
      </c>
      <c r="N229" s="182" t="s">
        <v>46</v>
      </c>
      <c r="O229" s="42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AR229" s="24" t="s">
        <v>177</v>
      </c>
      <c r="AT229" s="24" t="s">
        <v>173</v>
      </c>
      <c r="AU229" s="24" t="s">
        <v>84</v>
      </c>
      <c r="AY229" s="24" t="s">
        <v>171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24" t="s">
        <v>24</v>
      </c>
      <c r="BK229" s="185">
        <f>ROUND(I229*H229,2)</f>
        <v>0</v>
      </c>
      <c r="BL229" s="24" t="s">
        <v>177</v>
      </c>
      <c r="BM229" s="24" t="s">
        <v>696</v>
      </c>
    </row>
    <row r="230" spans="2:65" s="1" customFormat="1" ht="13.5">
      <c r="B230" s="41"/>
      <c r="D230" s="186" t="s">
        <v>179</v>
      </c>
      <c r="F230" s="187" t="s">
        <v>332</v>
      </c>
      <c r="I230" s="188"/>
      <c r="L230" s="41"/>
      <c r="M230" s="189"/>
      <c r="N230" s="42"/>
      <c r="O230" s="42"/>
      <c r="P230" s="42"/>
      <c r="Q230" s="42"/>
      <c r="R230" s="42"/>
      <c r="S230" s="42"/>
      <c r="T230" s="70"/>
      <c r="AT230" s="24" t="s">
        <v>179</v>
      </c>
      <c r="AU230" s="24" t="s">
        <v>84</v>
      </c>
    </row>
    <row r="231" spans="2:65" s="1" customFormat="1" ht="27">
      <c r="B231" s="41"/>
      <c r="D231" s="186" t="s">
        <v>181</v>
      </c>
      <c r="F231" s="190" t="s">
        <v>580</v>
      </c>
      <c r="I231" s="188"/>
      <c r="L231" s="41"/>
      <c r="M231" s="189"/>
      <c r="N231" s="42"/>
      <c r="O231" s="42"/>
      <c r="P231" s="42"/>
      <c r="Q231" s="42"/>
      <c r="R231" s="42"/>
      <c r="S231" s="42"/>
      <c r="T231" s="70"/>
      <c r="AT231" s="24" t="s">
        <v>181</v>
      </c>
      <c r="AU231" s="24" t="s">
        <v>84</v>
      </c>
    </row>
    <row r="232" spans="2:65" s="11" customFormat="1" ht="13.5">
      <c r="B232" s="191"/>
      <c r="D232" s="186" t="s">
        <v>183</v>
      </c>
      <c r="E232" s="192" t="s">
        <v>5</v>
      </c>
      <c r="F232" s="193" t="s">
        <v>210</v>
      </c>
      <c r="H232" s="194">
        <v>6</v>
      </c>
      <c r="I232" s="195"/>
      <c r="L232" s="191"/>
      <c r="M232" s="196"/>
      <c r="N232" s="197"/>
      <c r="O232" s="197"/>
      <c r="P232" s="197"/>
      <c r="Q232" s="197"/>
      <c r="R232" s="197"/>
      <c r="S232" s="197"/>
      <c r="T232" s="198"/>
      <c r="AT232" s="192" t="s">
        <v>183</v>
      </c>
      <c r="AU232" s="192" t="s">
        <v>84</v>
      </c>
      <c r="AV232" s="11" t="s">
        <v>84</v>
      </c>
      <c r="AW232" s="11" t="s">
        <v>39</v>
      </c>
      <c r="AX232" s="11" t="s">
        <v>24</v>
      </c>
      <c r="AY232" s="192" t="s">
        <v>171</v>
      </c>
    </row>
    <row r="233" spans="2:65" s="1" customFormat="1" ht="25.5" customHeight="1">
      <c r="B233" s="173"/>
      <c r="C233" s="174" t="s">
        <v>351</v>
      </c>
      <c r="D233" s="174" t="s">
        <v>173</v>
      </c>
      <c r="E233" s="175" t="s">
        <v>697</v>
      </c>
      <c r="F233" s="176" t="s">
        <v>698</v>
      </c>
      <c r="G233" s="177" t="s">
        <v>396</v>
      </c>
      <c r="H233" s="178">
        <v>105</v>
      </c>
      <c r="I233" s="179"/>
      <c r="J233" s="180">
        <f>ROUND(I233*H233,2)</f>
        <v>0</v>
      </c>
      <c r="K233" s="176" t="s">
        <v>195</v>
      </c>
      <c r="L233" s="41"/>
      <c r="M233" s="181" t="s">
        <v>5</v>
      </c>
      <c r="N233" s="182" t="s">
        <v>46</v>
      </c>
      <c r="O233" s="42"/>
      <c r="P233" s="183">
        <f>O233*H233</f>
        <v>0</v>
      </c>
      <c r="Q233" s="183">
        <v>5.1999999999999998E-3</v>
      </c>
      <c r="R233" s="183">
        <f>Q233*H233</f>
        <v>0.54599999999999993</v>
      </c>
      <c r="S233" s="183">
        <v>0</v>
      </c>
      <c r="T233" s="184">
        <f>S233*H233</f>
        <v>0</v>
      </c>
      <c r="AR233" s="24" t="s">
        <v>177</v>
      </c>
      <c r="AT233" s="24" t="s">
        <v>173</v>
      </c>
      <c r="AU233" s="24" t="s">
        <v>84</v>
      </c>
      <c r="AY233" s="24" t="s">
        <v>171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24" t="s">
        <v>24</v>
      </c>
      <c r="BK233" s="185">
        <f>ROUND(I233*H233,2)</f>
        <v>0</v>
      </c>
      <c r="BL233" s="24" t="s">
        <v>177</v>
      </c>
      <c r="BM233" s="24" t="s">
        <v>699</v>
      </c>
    </row>
    <row r="234" spans="2:65" s="1" customFormat="1" ht="27">
      <c r="B234" s="41"/>
      <c r="D234" s="186" t="s">
        <v>179</v>
      </c>
      <c r="F234" s="187" t="s">
        <v>700</v>
      </c>
      <c r="I234" s="188"/>
      <c r="L234" s="41"/>
      <c r="M234" s="189"/>
      <c r="N234" s="42"/>
      <c r="O234" s="42"/>
      <c r="P234" s="42"/>
      <c r="Q234" s="42"/>
      <c r="R234" s="42"/>
      <c r="S234" s="42"/>
      <c r="T234" s="70"/>
      <c r="AT234" s="24" t="s">
        <v>179</v>
      </c>
      <c r="AU234" s="24" t="s">
        <v>84</v>
      </c>
    </row>
    <row r="235" spans="2:65" s="1" customFormat="1" ht="27">
      <c r="B235" s="41"/>
      <c r="D235" s="186" t="s">
        <v>181</v>
      </c>
      <c r="F235" s="190" t="s">
        <v>580</v>
      </c>
      <c r="I235" s="188"/>
      <c r="L235" s="41"/>
      <c r="M235" s="189"/>
      <c r="N235" s="42"/>
      <c r="O235" s="42"/>
      <c r="P235" s="42"/>
      <c r="Q235" s="42"/>
      <c r="R235" s="42"/>
      <c r="S235" s="42"/>
      <c r="T235" s="70"/>
      <c r="AT235" s="24" t="s">
        <v>181</v>
      </c>
      <c r="AU235" s="24" t="s">
        <v>84</v>
      </c>
    </row>
    <row r="236" spans="2:65" s="11" customFormat="1" ht="13.5">
      <c r="B236" s="191"/>
      <c r="D236" s="186" t="s">
        <v>183</v>
      </c>
      <c r="E236" s="192" t="s">
        <v>5</v>
      </c>
      <c r="F236" s="193" t="s">
        <v>701</v>
      </c>
      <c r="H236" s="194">
        <v>105</v>
      </c>
      <c r="I236" s="195"/>
      <c r="L236" s="191"/>
      <c r="M236" s="196"/>
      <c r="N236" s="197"/>
      <c r="O236" s="197"/>
      <c r="P236" s="197"/>
      <c r="Q236" s="197"/>
      <c r="R236" s="197"/>
      <c r="S236" s="197"/>
      <c r="T236" s="198"/>
      <c r="AT236" s="192" t="s">
        <v>183</v>
      </c>
      <c r="AU236" s="192" t="s">
        <v>84</v>
      </c>
      <c r="AV236" s="11" t="s">
        <v>84</v>
      </c>
      <c r="AW236" s="11" t="s">
        <v>39</v>
      </c>
      <c r="AX236" s="11" t="s">
        <v>24</v>
      </c>
      <c r="AY236" s="192" t="s">
        <v>171</v>
      </c>
    </row>
    <row r="237" spans="2:65" s="10" customFormat="1" ht="29.85" customHeight="1">
      <c r="B237" s="160"/>
      <c r="D237" s="161" t="s">
        <v>74</v>
      </c>
      <c r="E237" s="171" t="s">
        <v>221</v>
      </c>
      <c r="F237" s="171" t="s">
        <v>702</v>
      </c>
      <c r="I237" s="163"/>
      <c r="J237" s="172">
        <f>BK237</f>
        <v>0</v>
      </c>
      <c r="L237" s="160"/>
      <c r="M237" s="165"/>
      <c r="N237" s="166"/>
      <c r="O237" s="166"/>
      <c r="P237" s="167">
        <f>SUM(P238:P246)</f>
        <v>0</v>
      </c>
      <c r="Q237" s="166"/>
      <c r="R237" s="167">
        <f>SUM(R238:R246)</f>
        <v>2.5301100000000001</v>
      </c>
      <c r="S237" s="166"/>
      <c r="T237" s="168">
        <f>SUM(T238:T246)</f>
        <v>0</v>
      </c>
      <c r="AR237" s="161" t="s">
        <v>24</v>
      </c>
      <c r="AT237" s="169" t="s">
        <v>74</v>
      </c>
      <c r="AU237" s="169" t="s">
        <v>24</v>
      </c>
      <c r="AY237" s="161" t="s">
        <v>171</v>
      </c>
      <c r="BK237" s="170">
        <f>SUM(BK238:BK246)</f>
        <v>0</v>
      </c>
    </row>
    <row r="238" spans="2:65" s="1" customFormat="1" ht="25.5" customHeight="1">
      <c r="B238" s="173"/>
      <c r="C238" s="174" t="s">
        <v>358</v>
      </c>
      <c r="D238" s="174" t="s">
        <v>173</v>
      </c>
      <c r="E238" s="175" t="s">
        <v>703</v>
      </c>
      <c r="F238" s="176" t="s">
        <v>704</v>
      </c>
      <c r="G238" s="177" t="s">
        <v>396</v>
      </c>
      <c r="H238" s="178">
        <v>11</v>
      </c>
      <c r="I238" s="179"/>
      <c r="J238" s="180">
        <f>ROUND(I238*H238,2)</f>
        <v>0</v>
      </c>
      <c r="K238" s="176" t="s">
        <v>195</v>
      </c>
      <c r="L238" s="41"/>
      <c r="M238" s="181" t="s">
        <v>5</v>
      </c>
      <c r="N238" s="182" t="s">
        <v>46</v>
      </c>
      <c r="O238" s="42"/>
      <c r="P238" s="183">
        <f>O238*H238</f>
        <v>0</v>
      </c>
      <c r="Q238" s="183">
        <v>1.0000000000000001E-5</v>
      </c>
      <c r="R238" s="183">
        <f>Q238*H238</f>
        <v>1.1E-4</v>
      </c>
      <c r="S238" s="183">
        <v>0</v>
      </c>
      <c r="T238" s="184">
        <f>S238*H238</f>
        <v>0</v>
      </c>
      <c r="AR238" s="24" t="s">
        <v>177</v>
      </c>
      <c r="AT238" s="24" t="s">
        <v>173</v>
      </c>
      <c r="AU238" s="24" t="s">
        <v>84</v>
      </c>
      <c r="AY238" s="24" t="s">
        <v>171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24" t="s">
        <v>24</v>
      </c>
      <c r="BK238" s="185">
        <f>ROUND(I238*H238,2)</f>
        <v>0</v>
      </c>
      <c r="BL238" s="24" t="s">
        <v>177</v>
      </c>
      <c r="BM238" s="24" t="s">
        <v>705</v>
      </c>
    </row>
    <row r="239" spans="2:65" s="1" customFormat="1" ht="27">
      <c r="B239" s="41"/>
      <c r="D239" s="186" t="s">
        <v>179</v>
      </c>
      <c r="F239" s="187" t="s">
        <v>706</v>
      </c>
      <c r="I239" s="188"/>
      <c r="L239" s="41"/>
      <c r="M239" s="189"/>
      <c r="N239" s="42"/>
      <c r="O239" s="42"/>
      <c r="P239" s="42"/>
      <c r="Q239" s="42"/>
      <c r="R239" s="42"/>
      <c r="S239" s="42"/>
      <c r="T239" s="70"/>
      <c r="AT239" s="24" t="s">
        <v>179</v>
      </c>
      <c r="AU239" s="24" t="s">
        <v>84</v>
      </c>
    </row>
    <row r="240" spans="2:65" s="1" customFormat="1" ht="27">
      <c r="B240" s="41"/>
      <c r="D240" s="186" t="s">
        <v>181</v>
      </c>
      <c r="F240" s="190" t="s">
        <v>580</v>
      </c>
      <c r="I240" s="188"/>
      <c r="L240" s="41"/>
      <c r="M240" s="189"/>
      <c r="N240" s="42"/>
      <c r="O240" s="42"/>
      <c r="P240" s="42"/>
      <c r="Q240" s="42"/>
      <c r="R240" s="42"/>
      <c r="S240" s="42"/>
      <c r="T240" s="70"/>
      <c r="AT240" s="24" t="s">
        <v>181</v>
      </c>
      <c r="AU240" s="24" t="s">
        <v>84</v>
      </c>
    </row>
    <row r="241" spans="2:65" s="11" customFormat="1" ht="13.5">
      <c r="B241" s="191"/>
      <c r="D241" s="186" t="s">
        <v>183</v>
      </c>
      <c r="E241" s="192" t="s">
        <v>5</v>
      </c>
      <c r="F241" s="193" t="s">
        <v>111</v>
      </c>
      <c r="H241" s="194">
        <v>11</v>
      </c>
      <c r="I241" s="195"/>
      <c r="L241" s="191"/>
      <c r="M241" s="196"/>
      <c r="N241" s="197"/>
      <c r="O241" s="197"/>
      <c r="P241" s="197"/>
      <c r="Q241" s="197"/>
      <c r="R241" s="197"/>
      <c r="S241" s="197"/>
      <c r="T241" s="198"/>
      <c r="AT241" s="192" t="s">
        <v>183</v>
      </c>
      <c r="AU241" s="192" t="s">
        <v>84</v>
      </c>
      <c r="AV241" s="11" t="s">
        <v>84</v>
      </c>
      <c r="AW241" s="11" t="s">
        <v>39</v>
      </c>
      <c r="AX241" s="11" t="s">
        <v>24</v>
      </c>
      <c r="AY241" s="192" t="s">
        <v>171</v>
      </c>
    </row>
    <row r="242" spans="2:65" s="1" customFormat="1" ht="16.5" customHeight="1">
      <c r="B242" s="173"/>
      <c r="C242" s="174" t="s">
        <v>363</v>
      </c>
      <c r="D242" s="174" t="s">
        <v>173</v>
      </c>
      <c r="E242" s="175" t="s">
        <v>707</v>
      </c>
      <c r="F242" s="176" t="s">
        <v>708</v>
      </c>
      <c r="G242" s="177" t="s">
        <v>330</v>
      </c>
      <c r="H242" s="178">
        <v>1</v>
      </c>
      <c r="I242" s="179"/>
      <c r="J242" s="180">
        <f>ROUND(I242*H242,2)</f>
        <v>0</v>
      </c>
      <c r="K242" s="176" t="s">
        <v>5</v>
      </c>
      <c r="L242" s="41"/>
      <c r="M242" s="181" t="s">
        <v>5</v>
      </c>
      <c r="N242" s="182" t="s">
        <v>46</v>
      </c>
      <c r="O242" s="42"/>
      <c r="P242" s="183">
        <f>O242*H242</f>
        <v>0</v>
      </c>
      <c r="Q242" s="183">
        <v>0</v>
      </c>
      <c r="R242" s="183">
        <f>Q242*H242</f>
        <v>0</v>
      </c>
      <c r="S242" s="183">
        <v>0</v>
      </c>
      <c r="T242" s="184">
        <f>S242*H242</f>
        <v>0</v>
      </c>
      <c r="AR242" s="24" t="s">
        <v>177</v>
      </c>
      <c r="AT242" s="24" t="s">
        <v>173</v>
      </c>
      <c r="AU242" s="24" t="s">
        <v>84</v>
      </c>
      <c r="AY242" s="24" t="s">
        <v>171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24" t="s">
        <v>24</v>
      </c>
      <c r="BK242" s="185">
        <f>ROUND(I242*H242,2)</f>
        <v>0</v>
      </c>
      <c r="BL242" s="24" t="s">
        <v>177</v>
      </c>
      <c r="BM242" s="24" t="s">
        <v>709</v>
      </c>
    </row>
    <row r="243" spans="2:65" s="1" customFormat="1" ht="13.5">
      <c r="B243" s="41"/>
      <c r="D243" s="186" t="s">
        <v>179</v>
      </c>
      <c r="F243" s="187" t="s">
        <v>708</v>
      </c>
      <c r="I243" s="188"/>
      <c r="L243" s="41"/>
      <c r="M243" s="189"/>
      <c r="N243" s="42"/>
      <c r="O243" s="42"/>
      <c r="P243" s="42"/>
      <c r="Q243" s="42"/>
      <c r="R243" s="42"/>
      <c r="S243" s="42"/>
      <c r="T243" s="70"/>
      <c r="AT243" s="24" t="s">
        <v>179</v>
      </c>
      <c r="AU243" s="24" t="s">
        <v>84</v>
      </c>
    </row>
    <row r="244" spans="2:65" s="1" customFormat="1" ht="27">
      <c r="B244" s="41"/>
      <c r="D244" s="186" t="s">
        <v>181</v>
      </c>
      <c r="F244" s="190" t="s">
        <v>580</v>
      </c>
      <c r="I244" s="188"/>
      <c r="L244" s="41"/>
      <c r="M244" s="189"/>
      <c r="N244" s="42"/>
      <c r="O244" s="42"/>
      <c r="P244" s="42"/>
      <c r="Q244" s="42"/>
      <c r="R244" s="42"/>
      <c r="S244" s="42"/>
      <c r="T244" s="70"/>
      <c r="AT244" s="24" t="s">
        <v>181</v>
      </c>
      <c r="AU244" s="24" t="s">
        <v>84</v>
      </c>
    </row>
    <row r="245" spans="2:65" s="1" customFormat="1" ht="25.5" customHeight="1">
      <c r="B245" s="173"/>
      <c r="C245" s="214" t="s">
        <v>368</v>
      </c>
      <c r="D245" s="214" t="s">
        <v>256</v>
      </c>
      <c r="E245" s="215" t="s">
        <v>710</v>
      </c>
      <c r="F245" s="216" t="s">
        <v>711</v>
      </c>
      <c r="G245" s="217" t="s">
        <v>187</v>
      </c>
      <c r="H245" s="218">
        <v>11</v>
      </c>
      <c r="I245" s="219"/>
      <c r="J245" s="220">
        <f>ROUND(I245*H245,2)</f>
        <v>0</v>
      </c>
      <c r="K245" s="216" t="s">
        <v>195</v>
      </c>
      <c r="L245" s="221"/>
      <c r="M245" s="222" t="s">
        <v>5</v>
      </c>
      <c r="N245" s="223" t="s">
        <v>46</v>
      </c>
      <c r="O245" s="42"/>
      <c r="P245" s="183">
        <f>O245*H245</f>
        <v>0</v>
      </c>
      <c r="Q245" s="183">
        <v>0.23</v>
      </c>
      <c r="R245" s="183">
        <f>Q245*H245</f>
        <v>2.5300000000000002</v>
      </c>
      <c r="S245" s="183">
        <v>0</v>
      </c>
      <c r="T245" s="184">
        <f>S245*H245</f>
        <v>0</v>
      </c>
      <c r="AR245" s="24" t="s">
        <v>221</v>
      </c>
      <c r="AT245" s="24" t="s">
        <v>256</v>
      </c>
      <c r="AU245" s="24" t="s">
        <v>84</v>
      </c>
      <c r="AY245" s="24" t="s">
        <v>171</v>
      </c>
      <c r="BE245" s="185">
        <f>IF(N245="základní",J245,0)</f>
        <v>0</v>
      </c>
      <c r="BF245" s="185">
        <f>IF(N245="snížená",J245,0)</f>
        <v>0</v>
      </c>
      <c r="BG245" s="185">
        <f>IF(N245="zákl. přenesená",J245,0)</f>
        <v>0</v>
      </c>
      <c r="BH245" s="185">
        <f>IF(N245="sníž. přenesená",J245,0)</f>
        <v>0</v>
      </c>
      <c r="BI245" s="185">
        <f>IF(N245="nulová",J245,0)</f>
        <v>0</v>
      </c>
      <c r="BJ245" s="24" t="s">
        <v>24</v>
      </c>
      <c r="BK245" s="185">
        <f>ROUND(I245*H245,2)</f>
        <v>0</v>
      </c>
      <c r="BL245" s="24" t="s">
        <v>177</v>
      </c>
      <c r="BM245" s="24" t="s">
        <v>712</v>
      </c>
    </row>
    <row r="246" spans="2:65" s="1" customFormat="1" ht="27">
      <c r="B246" s="41"/>
      <c r="D246" s="186" t="s">
        <v>179</v>
      </c>
      <c r="F246" s="187" t="s">
        <v>713</v>
      </c>
      <c r="I246" s="188"/>
      <c r="L246" s="41"/>
      <c r="M246" s="189"/>
      <c r="N246" s="42"/>
      <c r="O246" s="42"/>
      <c r="P246" s="42"/>
      <c r="Q246" s="42"/>
      <c r="R246" s="42"/>
      <c r="S246" s="42"/>
      <c r="T246" s="70"/>
      <c r="AT246" s="24" t="s">
        <v>179</v>
      </c>
      <c r="AU246" s="24" t="s">
        <v>84</v>
      </c>
    </row>
    <row r="247" spans="2:65" s="10" customFormat="1" ht="29.85" customHeight="1">
      <c r="B247" s="160"/>
      <c r="D247" s="161" t="s">
        <v>74</v>
      </c>
      <c r="E247" s="171" t="s">
        <v>227</v>
      </c>
      <c r="F247" s="171" t="s">
        <v>357</v>
      </c>
      <c r="I247" s="163"/>
      <c r="J247" s="172">
        <f>BK247</f>
        <v>0</v>
      </c>
      <c r="L247" s="160"/>
      <c r="M247" s="165"/>
      <c r="N247" s="166"/>
      <c r="O247" s="166"/>
      <c r="P247" s="167">
        <f>SUM(P248:P279)</f>
        <v>0</v>
      </c>
      <c r="Q247" s="166"/>
      <c r="R247" s="167">
        <f>SUM(R248:R279)</f>
        <v>0</v>
      </c>
      <c r="S247" s="166"/>
      <c r="T247" s="168">
        <f>SUM(T248:T279)</f>
        <v>0</v>
      </c>
      <c r="AR247" s="161" t="s">
        <v>24</v>
      </c>
      <c r="AT247" s="169" t="s">
        <v>74</v>
      </c>
      <c r="AU247" s="169" t="s">
        <v>24</v>
      </c>
      <c r="AY247" s="161" t="s">
        <v>171</v>
      </c>
      <c r="BK247" s="170">
        <f>SUM(BK248:BK279)</f>
        <v>0</v>
      </c>
    </row>
    <row r="248" spans="2:65" s="1" customFormat="1" ht="25.5" customHeight="1">
      <c r="B248" s="173"/>
      <c r="C248" s="174" t="s">
        <v>372</v>
      </c>
      <c r="D248" s="174" t="s">
        <v>173</v>
      </c>
      <c r="E248" s="175" t="s">
        <v>359</v>
      </c>
      <c r="F248" s="176" t="s">
        <v>714</v>
      </c>
      <c r="G248" s="177" t="s">
        <v>176</v>
      </c>
      <c r="H248" s="178">
        <v>1</v>
      </c>
      <c r="I248" s="179"/>
      <c r="J248" s="180">
        <f>ROUND(I248*H248,2)</f>
        <v>0</v>
      </c>
      <c r="K248" s="176" t="s">
        <v>5</v>
      </c>
      <c r="L248" s="41"/>
      <c r="M248" s="181" t="s">
        <v>5</v>
      </c>
      <c r="N248" s="182" t="s">
        <v>46</v>
      </c>
      <c r="O248" s="42"/>
      <c r="P248" s="183">
        <f>O248*H248</f>
        <v>0</v>
      </c>
      <c r="Q248" s="183">
        <v>0</v>
      </c>
      <c r="R248" s="183">
        <f>Q248*H248</f>
        <v>0</v>
      </c>
      <c r="S248" s="183">
        <v>0</v>
      </c>
      <c r="T248" s="184">
        <f>S248*H248</f>
        <v>0</v>
      </c>
      <c r="AR248" s="24" t="s">
        <v>177</v>
      </c>
      <c r="AT248" s="24" t="s">
        <v>173</v>
      </c>
      <c r="AU248" s="24" t="s">
        <v>84</v>
      </c>
      <c r="AY248" s="24" t="s">
        <v>171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24" t="s">
        <v>24</v>
      </c>
      <c r="BK248" s="185">
        <f>ROUND(I248*H248,2)</f>
        <v>0</v>
      </c>
      <c r="BL248" s="24" t="s">
        <v>177</v>
      </c>
      <c r="BM248" s="24" t="s">
        <v>715</v>
      </c>
    </row>
    <row r="249" spans="2:65" s="1" customFormat="1" ht="27">
      <c r="B249" s="41"/>
      <c r="D249" s="186" t="s">
        <v>179</v>
      </c>
      <c r="F249" s="187" t="s">
        <v>714</v>
      </c>
      <c r="I249" s="188"/>
      <c r="L249" s="41"/>
      <c r="M249" s="189"/>
      <c r="N249" s="42"/>
      <c r="O249" s="42"/>
      <c r="P249" s="42"/>
      <c r="Q249" s="42"/>
      <c r="R249" s="42"/>
      <c r="S249" s="42"/>
      <c r="T249" s="70"/>
      <c r="AT249" s="24" t="s">
        <v>179</v>
      </c>
      <c r="AU249" s="24" t="s">
        <v>84</v>
      </c>
    </row>
    <row r="250" spans="2:65" s="1" customFormat="1" ht="27">
      <c r="B250" s="41"/>
      <c r="D250" s="186" t="s">
        <v>181</v>
      </c>
      <c r="F250" s="190" t="s">
        <v>580</v>
      </c>
      <c r="I250" s="188"/>
      <c r="L250" s="41"/>
      <c r="M250" s="189"/>
      <c r="N250" s="42"/>
      <c r="O250" s="42"/>
      <c r="P250" s="42"/>
      <c r="Q250" s="42"/>
      <c r="R250" s="42"/>
      <c r="S250" s="42"/>
      <c r="T250" s="70"/>
      <c r="AT250" s="24" t="s">
        <v>181</v>
      </c>
      <c r="AU250" s="24" t="s">
        <v>84</v>
      </c>
    </row>
    <row r="251" spans="2:65" s="11" customFormat="1" ht="13.5">
      <c r="B251" s="191"/>
      <c r="D251" s="186" t="s">
        <v>183</v>
      </c>
      <c r="E251" s="192" t="s">
        <v>5</v>
      </c>
      <c r="F251" s="193" t="s">
        <v>24</v>
      </c>
      <c r="H251" s="194">
        <v>1</v>
      </c>
      <c r="I251" s="195"/>
      <c r="L251" s="191"/>
      <c r="M251" s="196"/>
      <c r="N251" s="197"/>
      <c r="O251" s="197"/>
      <c r="P251" s="197"/>
      <c r="Q251" s="197"/>
      <c r="R251" s="197"/>
      <c r="S251" s="197"/>
      <c r="T251" s="198"/>
      <c r="AT251" s="192" t="s">
        <v>183</v>
      </c>
      <c r="AU251" s="192" t="s">
        <v>84</v>
      </c>
      <c r="AV251" s="11" t="s">
        <v>84</v>
      </c>
      <c r="AW251" s="11" t="s">
        <v>39</v>
      </c>
      <c r="AX251" s="11" t="s">
        <v>24</v>
      </c>
      <c r="AY251" s="192" t="s">
        <v>171</v>
      </c>
    </row>
    <row r="252" spans="2:65" s="1" customFormat="1" ht="25.5" customHeight="1">
      <c r="B252" s="173"/>
      <c r="C252" s="174" t="s">
        <v>376</v>
      </c>
      <c r="D252" s="174" t="s">
        <v>173</v>
      </c>
      <c r="E252" s="175" t="s">
        <v>364</v>
      </c>
      <c r="F252" s="176" t="s">
        <v>716</v>
      </c>
      <c r="G252" s="177" t="s">
        <v>176</v>
      </c>
      <c r="H252" s="178">
        <v>1</v>
      </c>
      <c r="I252" s="179"/>
      <c r="J252" s="180">
        <f>ROUND(I252*H252,2)</f>
        <v>0</v>
      </c>
      <c r="K252" s="176" t="s">
        <v>5</v>
      </c>
      <c r="L252" s="41"/>
      <c r="M252" s="181" t="s">
        <v>5</v>
      </c>
      <c r="N252" s="182" t="s">
        <v>46</v>
      </c>
      <c r="O252" s="42"/>
      <c r="P252" s="183">
        <f>O252*H252</f>
        <v>0</v>
      </c>
      <c r="Q252" s="183">
        <v>0</v>
      </c>
      <c r="R252" s="183">
        <f>Q252*H252</f>
        <v>0</v>
      </c>
      <c r="S252" s="183">
        <v>0</v>
      </c>
      <c r="T252" s="184">
        <f>S252*H252</f>
        <v>0</v>
      </c>
      <c r="AR252" s="24" t="s">
        <v>177</v>
      </c>
      <c r="AT252" s="24" t="s">
        <v>173</v>
      </c>
      <c r="AU252" s="24" t="s">
        <v>84</v>
      </c>
      <c r="AY252" s="24" t="s">
        <v>171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24" t="s">
        <v>24</v>
      </c>
      <c r="BK252" s="185">
        <f>ROUND(I252*H252,2)</f>
        <v>0</v>
      </c>
      <c r="BL252" s="24" t="s">
        <v>177</v>
      </c>
      <c r="BM252" s="24" t="s">
        <v>717</v>
      </c>
    </row>
    <row r="253" spans="2:65" s="1" customFormat="1" ht="27">
      <c r="B253" s="41"/>
      <c r="D253" s="186" t="s">
        <v>179</v>
      </c>
      <c r="F253" s="187" t="s">
        <v>716</v>
      </c>
      <c r="I253" s="188"/>
      <c r="L253" s="41"/>
      <c r="M253" s="189"/>
      <c r="N253" s="42"/>
      <c r="O253" s="42"/>
      <c r="P253" s="42"/>
      <c r="Q253" s="42"/>
      <c r="R253" s="42"/>
      <c r="S253" s="42"/>
      <c r="T253" s="70"/>
      <c r="AT253" s="24" t="s">
        <v>179</v>
      </c>
      <c r="AU253" s="24" t="s">
        <v>84</v>
      </c>
    </row>
    <row r="254" spans="2:65" s="1" customFormat="1" ht="27">
      <c r="B254" s="41"/>
      <c r="D254" s="186" t="s">
        <v>181</v>
      </c>
      <c r="F254" s="190" t="s">
        <v>580</v>
      </c>
      <c r="I254" s="188"/>
      <c r="L254" s="41"/>
      <c r="M254" s="189"/>
      <c r="N254" s="42"/>
      <c r="O254" s="42"/>
      <c r="P254" s="42"/>
      <c r="Q254" s="42"/>
      <c r="R254" s="42"/>
      <c r="S254" s="42"/>
      <c r="T254" s="70"/>
      <c r="AT254" s="24" t="s">
        <v>181</v>
      </c>
      <c r="AU254" s="24" t="s">
        <v>84</v>
      </c>
    </row>
    <row r="255" spans="2:65" s="11" customFormat="1" ht="13.5">
      <c r="B255" s="191"/>
      <c r="D255" s="186" t="s">
        <v>183</v>
      </c>
      <c r="E255" s="192" t="s">
        <v>5</v>
      </c>
      <c r="F255" s="193" t="s">
        <v>24</v>
      </c>
      <c r="H255" s="194">
        <v>1</v>
      </c>
      <c r="I255" s="195"/>
      <c r="L255" s="191"/>
      <c r="M255" s="196"/>
      <c r="N255" s="197"/>
      <c r="O255" s="197"/>
      <c r="P255" s="197"/>
      <c r="Q255" s="197"/>
      <c r="R255" s="197"/>
      <c r="S255" s="197"/>
      <c r="T255" s="198"/>
      <c r="AT255" s="192" t="s">
        <v>183</v>
      </c>
      <c r="AU255" s="192" t="s">
        <v>84</v>
      </c>
      <c r="AV255" s="11" t="s">
        <v>84</v>
      </c>
      <c r="AW255" s="11" t="s">
        <v>39</v>
      </c>
      <c r="AX255" s="11" t="s">
        <v>24</v>
      </c>
      <c r="AY255" s="192" t="s">
        <v>171</v>
      </c>
    </row>
    <row r="256" spans="2:65" s="1" customFormat="1" ht="25.5" customHeight="1">
      <c r="B256" s="173"/>
      <c r="C256" s="174" t="s">
        <v>381</v>
      </c>
      <c r="D256" s="174" t="s">
        <v>173</v>
      </c>
      <c r="E256" s="175" t="s">
        <v>369</v>
      </c>
      <c r="F256" s="176" t="s">
        <v>391</v>
      </c>
      <c r="G256" s="177" t="s">
        <v>330</v>
      </c>
      <c r="H256" s="178">
        <v>2</v>
      </c>
      <c r="I256" s="179"/>
      <c r="J256" s="180">
        <f>ROUND(I256*H256,2)</f>
        <v>0</v>
      </c>
      <c r="K256" s="176" t="s">
        <v>5</v>
      </c>
      <c r="L256" s="41"/>
      <c r="M256" s="181" t="s">
        <v>5</v>
      </c>
      <c r="N256" s="182" t="s">
        <v>46</v>
      </c>
      <c r="O256" s="42"/>
      <c r="P256" s="183">
        <f>O256*H256</f>
        <v>0</v>
      </c>
      <c r="Q256" s="183">
        <v>0</v>
      </c>
      <c r="R256" s="183">
        <f>Q256*H256</f>
        <v>0</v>
      </c>
      <c r="S256" s="183">
        <v>0</v>
      </c>
      <c r="T256" s="184">
        <f>S256*H256</f>
        <v>0</v>
      </c>
      <c r="AR256" s="24" t="s">
        <v>177</v>
      </c>
      <c r="AT256" s="24" t="s">
        <v>173</v>
      </c>
      <c r="AU256" s="24" t="s">
        <v>84</v>
      </c>
      <c r="AY256" s="24" t="s">
        <v>171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24" t="s">
        <v>24</v>
      </c>
      <c r="BK256" s="185">
        <f>ROUND(I256*H256,2)</f>
        <v>0</v>
      </c>
      <c r="BL256" s="24" t="s">
        <v>177</v>
      </c>
      <c r="BM256" s="24" t="s">
        <v>718</v>
      </c>
    </row>
    <row r="257" spans="2:65" s="1" customFormat="1" ht="13.5">
      <c r="B257" s="41"/>
      <c r="D257" s="186" t="s">
        <v>179</v>
      </c>
      <c r="F257" s="187" t="s">
        <v>391</v>
      </c>
      <c r="I257" s="188"/>
      <c r="L257" s="41"/>
      <c r="M257" s="189"/>
      <c r="N257" s="42"/>
      <c r="O257" s="42"/>
      <c r="P257" s="42"/>
      <c r="Q257" s="42"/>
      <c r="R257" s="42"/>
      <c r="S257" s="42"/>
      <c r="T257" s="70"/>
      <c r="AT257" s="24" t="s">
        <v>179</v>
      </c>
      <c r="AU257" s="24" t="s">
        <v>84</v>
      </c>
    </row>
    <row r="258" spans="2:65" s="1" customFormat="1" ht="27">
      <c r="B258" s="41"/>
      <c r="D258" s="186" t="s">
        <v>181</v>
      </c>
      <c r="F258" s="190" t="s">
        <v>580</v>
      </c>
      <c r="I258" s="188"/>
      <c r="L258" s="41"/>
      <c r="M258" s="189"/>
      <c r="N258" s="42"/>
      <c r="O258" s="42"/>
      <c r="P258" s="42"/>
      <c r="Q258" s="42"/>
      <c r="R258" s="42"/>
      <c r="S258" s="42"/>
      <c r="T258" s="70"/>
      <c r="AT258" s="24" t="s">
        <v>181</v>
      </c>
      <c r="AU258" s="24" t="s">
        <v>84</v>
      </c>
    </row>
    <row r="259" spans="2:65" s="11" customFormat="1" ht="13.5">
      <c r="B259" s="191"/>
      <c r="D259" s="186" t="s">
        <v>183</v>
      </c>
      <c r="E259" s="192" t="s">
        <v>5</v>
      </c>
      <c r="F259" s="193" t="s">
        <v>84</v>
      </c>
      <c r="H259" s="194">
        <v>2</v>
      </c>
      <c r="I259" s="195"/>
      <c r="L259" s="191"/>
      <c r="M259" s="196"/>
      <c r="N259" s="197"/>
      <c r="O259" s="197"/>
      <c r="P259" s="197"/>
      <c r="Q259" s="197"/>
      <c r="R259" s="197"/>
      <c r="S259" s="197"/>
      <c r="T259" s="198"/>
      <c r="AT259" s="192" t="s">
        <v>183</v>
      </c>
      <c r="AU259" s="192" t="s">
        <v>84</v>
      </c>
      <c r="AV259" s="11" t="s">
        <v>84</v>
      </c>
      <c r="AW259" s="11" t="s">
        <v>39</v>
      </c>
      <c r="AX259" s="11" t="s">
        <v>24</v>
      </c>
      <c r="AY259" s="192" t="s">
        <v>171</v>
      </c>
    </row>
    <row r="260" spans="2:65" s="1" customFormat="1" ht="16.5" customHeight="1">
      <c r="B260" s="173"/>
      <c r="C260" s="174" t="s">
        <v>385</v>
      </c>
      <c r="D260" s="174" t="s">
        <v>173</v>
      </c>
      <c r="E260" s="175" t="s">
        <v>373</v>
      </c>
      <c r="F260" s="176" t="s">
        <v>395</v>
      </c>
      <c r="G260" s="177" t="s">
        <v>396</v>
      </c>
      <c r="H260" s="178">
        <v>22</v>
      </c>
      <c r="I260" s="179"/>
      <c r="J260" s="180">
        <f>ROUND(I260*H260,2)</f>
        <v>0</v>
      </c>
      <c r="K260" s="176" t="s">
        <v>5</v>
      </c>
      <c r="L260" s="41"/>
      <c r="M260" s="181" t="s">
        <v>5</v>
      </c>
      <c r="N260" s="182" t="s">
        <v>46</v>
      </c>
      <c r="O260" s="42"/>
      <c r="P260" s="183">
        <f>O260*H260</f>
        <v>0</v>
      </c>
      <c r="Q260" s="183">
        <v>0</v>
      </c>
      <c r="R260" s="183">
        <f>Q260*H260</f>
        <v>0</v>
      </c>
      <c r="S260" s="183">
        <v>0</v>
      </c>
      <c r="T260" s="184">
        <f>S260*H260</f>
        <v>0</v>
      </c>
      <c r="AR260" s="24" t="s">
        <v>177</v>
      </c>
      <c r="AT260" s="24" t="s">
        <v>173</v>
      </c>
      <c r="AU260" s="24" t="s">
        <v>84</v>
      </c>
      <c r="AY260" s="24" t="s">
        <v>171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24" t="s">
        <v>24</v>
      </c>
      <c r="BK260" s="185">
        <f>ROUND(I260*H260,2)</f>
        <v>0</v>
      </c>
      <c r="BL260" s="24" t="s">
        <v>177</v>
      </c>
      <c r="BM260" s="24" t="s">
        <v>719</v>
      </c>
    </row>
    <row r="261" spans="2:65" s="1" customFormat="1" ht="13.5">
      <c r="B261" s="41"/>
      <c r="D261" s="186" t="s">
        <v>179</v>
      </c>
      <c r="F261" s="187" t="s">
        <v>395</v>
      </c>
      <c r="I261" s="188"/>
      <c r="L261" s="41"/>
      <c r="M261" s="189"/>
      <c r="N261" s="42"/>
      <c r="O261" s="42"/>
      <c r="P261" s="42"/>
      <c r="Q261" s="42"/>
      <c r="R261" s="42"/>
      <c r="S261" s="42"/>
      <c r="T261" s="70"/>
      <c r="AT261" s="24" t="s">
        <v>179</v>
      </c>
      <c r="AU261" s="24" t="s">
        <v>84</v>
      </c>
    </row>
    <row r="262" spans="2:65" s="1" customFormat="1" ht="27">
      <c r="B262" s="41"/>
      <c r="D262" s="186" t="s">
        <v>181</v>
      </c>
      <c r="F262" s="190" t="s">
        <v>580</v>
      </c>
      <c r="I262" s="188"/>
      <c r="L262" s="41"/>
      <c r="M262" s="189"/>
      <c r="N262" s="42"/>
      <c r="O262" s="42"/>
      <c r="P262" s="42"/>
      <c r="Q262" s="42"/>
      <c r="R262" s="42"/>
      <c r="S262" s="42"/>
      <c r="T262" s="70"/>
      <c r="AT262" s="24" t="s">
        <v>181</v>
      </c>
      <c r="AU262" s="24" t="s">
        <v>84</v>
      </c>
    </row>
    <row r="263" spans="2:65" s="11" customFormat="1" ht="13.5">
      <c r="B263" s="191"/>
      <c r="D263" s="186" t="s">
        <v>183</v>
      </c>
      <c r="E263" s="192" t="s">
        <v>5</v>
      </c>
      <c r="F263" s="193" t="s">
        <v>303</v>
      </c>
      <c r="H263" s="194">
        <v>22</v>
      </c>
      <c r="I263" s="195"/>
      <c r="L263" s="191"/>
      <c r="M263" s="196"/>
      <c r="N263" s="197"/>
      <c r="O263" s="197"/>
      <c r="P263" s="197"/>
      <c r="Q263" s="197"/>
      <c r="R263" s="197"/>
      <c r="S263" s="197"/>
      <c r="T263" s="198"/>
      <c r="AT263" s="192" t="s">
        <v>183</v>
      </c>
      <c r="AU263" s="192" t="s">
        <v>84</v>
      </c>
      <c r="AV263" s="11" t="s">
        <v>84</v>
      </c>
      <c r="AW263" s="11" t="s">
        <v>39</v>
      </c>
      <c r="AX263" s="11" t="s">
        <v>24</v>
      </c>
      <c r="AY263" s="192" t="s">
        <v>171</v>
      </c>
    </row>
    <row r="264" spans="2:65" s="1" customFormat="1" ht="16.5" customHeight="1">
      <c r="B264" s="173"/>
      <c r="C264" s="174" t="s">
        <v>389</v>
      </c>
      <c r="D264" s="174" t="s">
        <v>173</v>
      </c>
      <c r="E264" s="175" t="s">
        <v>377</v>
      </c>
      <c r="F264" s="176" t="s">
        <v>720</v>
      </c>
      <c r="G264" s="177" t="s">
        <v>330</v>
      </c>
      <c r="H264" s="178">
        <v>2</v>
      </c>
      <c r="I264" s="179"/>
      <c r="J264" s="180">
        <f>ROUND(I264*H264,2)</f>
        <v>0</v>
      </c>
      <c r="K264" s="176" t="s">
        <v>5</v>
      </c>
      <c r="L264" s="41"/>
      <c r="M264" s="181" t="s">
        <v>5</v>
      </c>
      <c r="N264" s="182" t="s">
        <v>46</v>
      </c>
      <c r="O264" s="42"/>
      <c r="P264" s="183">
        <f>O264*H264</f>
        <v>0</v>
      </c>
      <c r="Q264" s="183">
        <v>0</v>
      </c>
      <c r="R264" s="183">
        <f>Q264*H264</f>
        <v>0</v>
      </c>
      <c r="S264" s="183">
        <v>0</v>
      </c>
      <c r="T264" s="184">
        <f>S264*H264</f>
        <v>0</v>
      </c>
      <c r="AR264" s="24" t="s">
        <v>177</v>
      </c>
      <c r="AT264" s="24" t="s">
        <v>173</v>
      </c>
      <c r="AU264" s="24" t="s">
        <v>84</v>
      </c>
      <c r="AY264" s="24" t="s">
        <v>171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24" t="s">
        <v>24</v>
      </c>
      <c r="BK264" s="185">
        <f>ROUND(I264*H264,2)</f>
        <v>0</v>
      </c>
      <c r="BL264" s="24" t="s">
        <v>177</v>
      </c>
      <c r="BM264" s="24" t="s">
        <v>721</v>
      </c>
    </row>
    <row r="265" spans="2:65" s="1" customFormat="1" ht="13.5">
      <c r="B265" s="41"/>
      <c r="D265" s="186" t="s">
        <v>179</v>
      </c>
      <c r="F265" s="187" t="s">
        <v>720</v>
      </c>
      <c r="I265" s="188"/>
      <c r="L265" s="41"/>
      <c r="M265" s="189"/>
      <c r="N265" s="42"/>
      <c r="O265" s="42"/>
      <c r="P265" s="42"/>
      <c r="Q265" s="42"/>
      <c r="R265" s="42"/>
      <c r="S265" s="42"/>
      <c r="T265" s="70"/>
      <c r="AT265" s="24" t="s">
        <v>179</v>
      </c>
      <c r="AU265" s="24" t="s">
        <v>84</v>
      </c>
    </row>
    <row r="266" spans="2:65" s="1" customFormat="1" ht="27">
      <c r="B266" s="41"/>
      <c r="D266" s="186" t="s">
        <v>181</v>
      </c>
      <c r="F266" s="190" t="s">
        <v>580</v>
      </c>
      <c r="I266" s="188"/>
      <c r="L266" s="41"/>
      <c r="M266" s="189"/>
      <c r="N266" s="42"/>
      <c r="O266" s="42"/>
      <c r="P266" s="42"/>
      <c r="Q266" s="42"/>
      <c r="R266" s="42"/>
      <c r="S266" s="42"/>
      <c r="T266" s="70"/>
      <c r="AT266" s="24" t="s">
        <v>181</v>
      </c>
      <c r="AU266" s="24" t="s">
        <v>84</v>
      </c>
    </row>
    <row r="267" spans="2:65" s="1" customFormat="1" ht="16.5" customHeight="1">
      <c r="B267" s="173"/>
      <c r="C267" s="174" t="s">
        <v>393</v>
      </c>
      <c r="D267" s="174" t="s">
        <v>173</v>
      </c>
      <c r="E267" s="175" t="s">
        <v>386</v>
      </c>
      <c r="F267" s="176" t="s">
        <v>722</v>
      </c>
      <c r="G267" s="177" t="s">
        <v>330</v>
      </c>
      <c r="H267" s="178">
        <v>8</v>
      </c>
      <c r="I267" s="179"/>
      <c r="J267" s="180">
        <f>ROUND(I267*H267,2)</f>
        <v>0</v>
      </c>
      <c r="K267" s="176" t="s">
        <v>5</v>
      </c>
      <c r="L267" s="41"/>
      <c r="M267" s="181" t="s">
        <v>5</v>
      </c>
      <c r="N267" s="182" t="s">
        <v>46</v>
      </c>
      <c r="O267" s="42"/>
      <c r="P267" s="183">
        <f>O267*H267</f>
        <v>0</v>
      </c>
      <c r="Q267" s="183">
        <v>0</v>
      </c>
      <c r="R267" s="183">
        <f>Q267*H267</f>
        <v>0</v>
      </c>
      <c r="S267" s="183">
        <v>0</v>
      </c>
      <c r="T267" s="184">
        <f>S267*H267</f>
        <v>0</v>
      </c>
      <c r="AR267" s="24" t="s">
        <v>177</v>
      </c>
      <c r="AT267" s="24" t="s">
        <v>173</v>
      </c>
      <c r="AU267" s="24" t="s">
        <v>84</v>
      </c>
      <c r="AY267" s="24" t="s">
        <v>171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24" t="s">
        <v>24</v>
      </c>
      <c r="BK267" s="185">
        <f>ROUND(I267*H267,2)</f>
        <v>0</v>
      </c>
      <c r="BL267" s="24" t="s">
        <v>177</v>
      </c>
      <c r="BM267" s="24" t="s">
        <v>723</v>
      </c>
    </row>
    <row r="268" spans="2:65" s="1" customFormat="1" ht="13.5">
      <c r="B268" s="41"/>
      <c r="D268" s="186" t="s">
        <v>179</v>
      </c>
      <c r="F268" s="187" t="s">
        <v>387</v>
      </c>
      <c r="I268" s="188"/>
      <c r="L268" s="41"/>
      <c r="M268" s="189"/>
      <c r="N268" s="42"/>
      <c r="O268" s="42"/>
      <c r="P268" s="42"/>
      <c r="Q268" s="42"/>
      <c r="R268" s="42"/>
      <c r="S268" s="42"/>
      <c r="T268" s="70"/>
      <c r="AT268" s="24" t="s">
        <v>179</v>
      </c>
      <c r="AU268" s="24" t="s">
        <v>84</v>
      </c>
    </row>
    <row r="269" spans="2:65" s="1" customFormat="1" ht="27">
      <c r="B269" s="41"/>
      <c r="D269" s="186" t="s">
        <v>181</v>
      </c>
      <c r="F269" s="190" t="s">
        <v>580</v>
      </c>
      <c r="I269" s="188"/>
      <c r="L269" s="41"/>
      <c r="M269" s="189"/>
      <c r="N269" s="42"/>
      <c r="O269" s="42"/>
      <c r="P269" s="42"/>
      <c r="Q269" s="42"/>
      <c r="R269" s="42"/>
      <c r="S269" s="42"/>
      <c r="T269" s="70"/>
      <c r="AT269" s="24" t="s">
        <v>181</v>
      </c>
      <c r="AU269" s="24" t="s">
        <v>84</v>
      </c>
    </row>
    <row r="270" spans="2:65" s="11" customFormat="1" ht="13.5">
      <c r="B270" s="191"/>
      <c r="D270" s="186" t="s">
        <v>183</v>
      </c>
      <c r="E270" s="192" t="s">
        <v>5</v>
      </c>
      <c r="F270" s="193" t="s">
        <v>221</v>
      </c>
      <c r="H270" s="194">
        <v>8</v>
      </c>
      <c r="I270" s="195"/>
      <c r="L270" s="191"/>
      <c r="M270" s="196"/>
      <c r="N270" s="197"/>
      <c r="O270" s="197"/>
      <c r="P270" s="197"/>
      <c r="Q270" s="197"/>
      <c r="R270" s="197"/>
      <c r="S270" s="197"/>
      <c r="T270" s="198"/>
      <c r="AT270" s="192" t="s">
        <v>183</v>
      </c>
      <c r="AU270" s="192" t="s">
        <v>84</v>
      </c>
      <c r="AV270" s="11" t="s">
        <v>84</v>
      </c>
      <c r="AW270" s="11" t="s">
        <v>39</v>
      </c>
      <c r="AX270" s="11" t="s">
        <v>24</v>
      </c>
      <c r="AY270" s="192" t="s">
        <v>171</v>
      </c>
    </row>
    <row r="271" spans="2:65" s="1" customFormat="1" ht="25.5" customHeight="1">
      <c r="B271" s="173"/>
      <c r="C271" s="174" t="s">
        <v>398</v>
      </c>
      <c r="D271" s="174" t="s">
        <v>173</v>
      </c>
      <c r="E271" s="175" t="s">
        <v>390</v>
      </c>
      <c r="F271" s="176" t="s">
        <v>724</v>
      </c>
      <c r="G271" s="177" t="s">
        <v>330</v>
      </c>
      <c r="H271" s="178">
        <v>1</v>
      </c>
      <c r="I271" s="179"/>
      <c r="J271" s="180">
        <f>ROUND(I271*H271,2)</f>
        <v>0</v>
      </c>
      <c r="K271" s="176" t="s">
        <v>5</v>
      </c>
      <c r="L271" s="41"/>
      <c r="M271" s="181" t="s">
        <v>5</v>
      </c>
      <c r="N271" s="182" t="s">
        <v>46</v>
      </c>
      <c r="O271" s="42"/>
      <c r="P271" s="183">
        <f>O271*H271</f>
        <v>0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AR271" s="24" t="s">
        <v>177</v>
      </c>
      <c r="AT271" s="24" t="s">
        <v>173</v>
      </c>
      <c r="AU271" s="24" t="s">
        <v>84</v>
      </c>
      <c r="AY271" s="24" t="s">
        <v>171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24" t="s">
        <v>24</v>
      </c>
      <c r="BK271" s="185">
        <f>ROUND(I271*H271,2)</f>
        <v>0</v>
      </c>
      <c r="BL271" s="24" t="s">
        <v>177</v>
      </c>
      <c r="BM271" s="24" t="s">
        <v>725</v>
      </c>
    </row>
    <row r="272" spans="2:65" s="1" customFormat="1" ht="13.5">
      <c r="B272" s="41"/>
      <c r="D272" s="186" t="s">
        <v>179</v>
      </c>
      <c r="F272" s="187" t="s">
        <v>724</v>
      </c>
      <c r="I272" s="188"/>
      <c r="L272" s="41"/>
      <c r="M272" s="189"/>
      <c r="N272" s="42"/>
      <c r="O272" s="42"/>
      <c r="P272" s="42"/>
      <c r="Q272" s="42"/>
      <c r="R272" s="42"/>
      <c r="S272" s="42"/>
      <c r="T272" s="70"/>
      <c r="AT272" s="24" t="s">
        <v>179</v>
      </c>
      <c r="AU272" s="24" t="s">
        <v>84</v>
      </c>
    </row>
    <row r="273" spans="2:65" s="1" customFormat="1" ht="27">
      <c r="B273" s="41"/>
      <c r="D273" s="186" t="s">
        <v>181</v>
      </c>
      <c r="F273" s="190" t="s">
        <v>580</v>
      </c>
      <c r="I273" s="188"/>
      <c r="L273" s="41"/>
      <c r="M273" s="189"/>
      <c r="N273" s="42"/>
      <c r="O273" s="42"/>
      <c r="P273" s="42"/>
      <c r="Q273" s="42"/>
      <c r="R273" s="42"/>
      <c r="S273" s="42"/>
      <c r="T273" s="70"/>
      <c r="AT273" s="24" t="s">
        <v>181</v>
      </c>
      <c r="AU273" s="24" t="s">
        <v>84</v>
      </c>
    </row>
    <row r="274" spans="2:65" s="11" customFormat="1" ht="13.5">
      <c r="B274" s="191"/>
      <c r="D274" s="186" t="s">
        <v>183</v>
      </c>
      <c r="E274" s="192" t="s">
        <v>5</v>
      </c>
      <c r="F274" s="193" t="s">
        <v>24</v>
      </c>
      <c r="H274" s="194">
        <v>1</v>
      </c>
      <c r="I274" s="195"/>
      <c r="L274" s="191"/>
      <c r="M274" s="196"/>
      <c r="N274" s="197"/>
      <c r="O274" s="197"/>
      <c r="P274" s="197"/>
      <c r="Q274" s="197"/>
      <c r="R274" s="197"/>
      <c r="S274" s="197"/>
      <c r="T274" s="198"/>
      <c r="AT274" s="192" t="s">
        <v>183</v>
      </c>
      <c r="AU274" s="192" t="s">
        <v>84</v>
      </c>
      <c r="AV274" s="11" t="s">
        <v>84</v>
      </c>
      <c r="AW274" s="11" t="s">
        <v>39</v>
      </c>
      <c r="AX274" s="11" t="s">
        <v>24</v>
      </c>
      <c r="AY274" s="192" t="s">
        <v>171</v>
      </c>
    </row>
    <row r="275" spans="2:65" s="1" customFormat="1" ht="16.5" customHeight="1">
      <c r="B275" s="173"/>
      <c r="C275" s="174" t="s">
        <v>408</v>
      </c>
      <c r="D275" s="174" t="s">
        <v>173</v>
      </c>
      <c r="E275" s="175" t="s">
        <v>394</v>
      </c>
      <c r="F275" s="176" t="s">
        <v>726</v>
      </c>
      <c r="G275" s="177" t="s">
        <v>396</v>
      </c>
      <c r="H275" s="178">
        <v>4.7</v>
      </c>
      <c r="I275" s="179"/>
      <c r="J275" s="180">
        <f>ROUND(I275*H275,2)</f>
        <v>0</v>
      </c>
      <c r="K275" s="176" t="s">
        <v>5</v>
      </c>
      <c r="L275" s="41"/>
      <c r="M275" s="181" t="s">
        <v>5</v>
      </c>
      <c r="N275" s="182" t="s">
        <v>46</v>
      </c>
      <c r="O275" s="42"/>
      <c r="P275" s="183">
        <f>O275*H275</f>
        <v>0</v>
      </c>
      <c r="Q275" s="183">
        <v>0</v>
      </c>
      <c r="R275" s="183">
        <f>Q275*H275</f>
        <v>0</v>
      </c>
      <c r="S275" s="183">
        <v>0</v>
      </c>
      <c r="T275" s="184">
        <f>S275*H275</f>
        <v>0</v>
      </c>
      <c r="AR275" s="24" t="s">
        <v>177</v>
      </c>
      <c r="AT275" s="24" t="s">
        <v>173</v>
      </c>
      <c r="AU275" s="24" t="s">
        <v>84</v>
      </c>
      <c r="AY275" s="24" t="s">
        <v>171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24" t="s">
        <v>24</v>
      </c>
      <c r="BK275" s="185">
        <f>ROUND(I275*H275,2)</f>
        <v>0</v>
      </c>
      <c r="BL275" s="24" t="s">
        <v>177</v>
      </c>
      <c r="BM275" s="24" t="s">
        <v>727</v>
      </c>
    </row>
    <row r="276" spans="2:65" s="1" customFormat="1" ht="13.5">
      <c r="B276" s="41"/>
      <c r="D276" s="186" t="s">
        <v>179</v>
      </c>
      <c r="F276" s="187" t="s">
        <v>726</v>
      </c>
      <c r="I276" s="188"/>
      <c r="L276" s="41"/>
      <c r="M276" s="189"/>
      <c r="N276" s="42"/>
      <c r="O276" s="42"/>
      <c r="P276" s="42"/>
      <c r="Q276" s="42"/>
      <c r="R276" s="42"/>
      <c r="S276" s="42"/>
      <c r="T276" s="70"/>
      <c r="AT276" s="24" t="s">
        <v>179</v>
      </c>
      <c r="AU276" s="24" t="s">
        <v>84</v>
      </c>
    </row>
    <row r="277" spans="2:65" s="1" customFormat="1" ht="27">
      <c r="B277" s="41"/>
      <c r="D277" s="186" t="s">
        <v>181</v>
      </c>
      <c r="F277" s="190" t="s">
        <v>580</v>
      </c>
      <c r="I277" s="188"/>
      <c r="L277" s="41"/>
      <c r="M277" s="189"/>
      <c r="N277" s="42"/>
      <c r="O277" s="42"/>
      <c r="P277" s="42"/>
      <c r="Q277" s="42"/>
      <c r="R277" s="42"/>
      <c r="S277" s="42"/>
      <c r="T277" s="70"/>
      <c r="AT277" s="24" t="s">
        <v>181</v>
      </c>
      <c r="AU277" s="24" t="s">
        <v>84</v>
      </c>
    </row>
    <row r="278" spans="2:65" s="12" customFormat="1" ht="13.5">
      <c r="B278" s="199"/>
      <c r="D278" s="186" t="s">
        <v>183</v>
      </c>
      <c r="E278" s="200" t="s">
        <v>5</v>
      </c>
      <c r="F278" s="201" t="s">
        <v>589</v>
      </c>
      <c r="H278" s="200" t="s">
        <v>5</v>
      </c>
      <c r="I278" s="202"/>
      <c r="L278" s="199"/>
      <c r="M278" s="203"/>
      <c r="N278" s="204"/>
      <c r="O278" s="204"/>
      <c r="P278" s="204"/>
      <c r="Q278" s="204"/>
      <c r="R278" s="204"/>
      <c r="S278" s="204"/>
      <c r="T278" s="205"/>
      <c r="AT278" s="200" t="s">
        <v>183</v>
      </c>
      <c r="AU278" s="200" t="s">
        <v>84</v>
      </c>
      <c r="AV278" s="12" t="s">
        <v>24</v>
      </c>
      <c r="AW278" s="12" t="s">
        <v>39</v>
      </c>
      <c r="AX278" s="12" t="s">
        <v>75</v>
      </c>
      <c r="AY278" s="200" t="s">
        <v>171</v>
      </c>
    </row>
    <row r="279" spans="2:65" s="11" customFormat="1" ht="13.5">
      <c r="B279" s="191"/>
      <c r="D279" s="186" t="s">
        <v>183</v>
      </c>
      <c r="E279" s="192" t="s">
        <v>5</v>
      </c>
      <c r="F279" s="193" t="s">
        <v>728</v>
      </c>
      <c r="H279" s="194">
        <v>4.7</v>
      </c>
      <c r="I279" s="195"/>
      <c r="L279" s="191"/>
      <c r="M279" s="196"/>
      <c r="N279" s="197"/>
      <c r="O279" s="197"/>
      <c r="P279" s="197"/>
      <c r="Q279" s="197"/>
      <c r="R279" s="197"/>
      <c r="S279" s="197"/>
      <c r="T279" s="198"/>
      <c r="AT279" s="192" t="s">
        <v>183</v>
      </c>
      <c r="AU279" s="192" t="s">
        <v>84</v>
      </c>
      <c r="AV279" s="11" t="s">
        <v>84</v>
      </c>
      <c r="AW279" s="11" t="s">
        <v>39</v>
      </c>
      <c r="AX279" s="11" t="s">
        <v>24</v>
      </c>
      <c r="AY279" s="192" t="s">
        <v>171</v>
      </c>
    </row>
    <row r="280" spans="2:65" s="10" customFormat="1" ht="29.85" customHeight="1">
      <c r="B280" s="160"/>
      <c r="D280" s="161" t="s">
        <v>74</v>
      </c>
      <c r="E280" s="171" t="s">
        <v>436</v>
      </c>
      <c r="F280" s="171" t="s">
        <v>437</v>
      </c>
      <c r="I280" s="163"/>
      <c r="J280" s="172">
        <f>BK280</f>
        <v>0</v>
      </c>
      <c r="L280" s="160"/>
      <c r="M280" s="165"/>
      <c r="N280" s="166"/>
      <c r="O280" s="166"/>
      <c r="P280" s="167">
        <f>SUM(P281:P282)</f>
        <v>0</v>
      </c>
      <c r="Q280" s="166"/>
      <c r="R280" s="167">
        <f>SUM(R281:R282)</f>
        <v>0</v>
      </c>
      <c r="S280" s="166"/>
      <c r="T280" s="168">
        <f>SUM(T281:T282)</f>
        <v>0</v>
      </c>
      <c r="AR280" s="161" t="s">
        <v>24</v>
      </c>
      <c r="AT280" s="169" t="s">
        <v>74</v>
      </c>
      <c r="AU280" s="169" t="s">
        <v>24</v>
      </c>
      <c r="AY280" s="161" t="s">
        <v>171</v>
      </c>
      <c r="BK280" s="170">
        <f>SUM(BK281:BK282)</f>
        <v>0</v>
      </c>
    </row>
    <row r="281" spans="2:65" s="1" customFormat="1" ht="16.5" customHeight="1">
      <c r="B281" s="173"/>
      <c r="C281" s="174" t="s">
        <v>404</v>
      </c>
      <c r="D281" s="174" t="s">
        <v>173</v>
      </c>
      <c r="E281" s="175" t="s">
        <v>439</v>
      </c>
      <c r="F281" s="176" t="s">
        <v>440</v>
      </c>
      <c r="G281" s="177" t="s">
        <v>259</v>
      </c>
      <c r="H281" s="178">
        <v>94.891000000000005</v>
      </c>
      <c r="I281" s="179"/>
      <c r="J281" s="180">
        <f>ROUND(I281*H281,2)</f>
        <v>0</v>
      </c>
      <c r="K281" s="176" t="s">
        <v>195</v>
      </c>
      <c r="L281" s="41"/>
      <c r="M281" s="181" t="s">
        <v>5</v>
      </c>
      <c r="N281" s="182" t="s">
        <v>46</v>
      </c>
      <c r="O281" s="42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AR281" s="24" t="s">
        <v>177</v>
      </c>
      <c r="AT281" s="24" t="s">
        <v>173</v>
      </c>
      <c r="AU281" s="24" t="s">
        <v>84</v>
      </c>
      <c r="AY281" s="24" t="s">
        <v>171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24" t="s">
        <v>24</v>
      </c>
      <c r="BK281" s="185">
        <f>ROUND(I281*H281,2)</f>
        <v>0</v>
      </c>
      <c r="BL281" s="24" t="s">
        <v>177</v>
      </c>
      <c r="BM281" s="24" t="s">
        <v>729</v>
      </c>
    </row>
    <row r="282" spans="2:65" s="1" customFormat="1" ht="13.5">
      <c r="B282" s="41"/>
      <c r="D282" s="186" t="s">
        <v>179</v>
      </c>
      <c r="F282" s="187" t="s">
        <v>442</v>
      </c>
      <c r="I282" s="188"/>
      <c r="L282" s="41"/>
      <c r="M282" s="224"/>
      <c r="N282" s="225"/>
      <c r="O282" s="225"/>
      <c r="P282" s="225"/>
      <c r="Q282" s="225"/>
      <c r="R282" s="225"/>
      <c r="S282" s="225"/>
      <c r="T282" s="226"/>
      <c r="AT282" s="24" t="s">
        <v>179</v>
      </c>
      <c r="AU282" s="24" t="s">
        <v>84</v>
      </c>
    </row>
    <row r="283" spans="2:65" s="1" customFormat="1" ht="6.95" customHeight="1">
      <c r="B283" s="56"/>
      <c r="C283" s="57"/>
      <c r="D283" s="57"/>
      <c r="E283" s="57"/>
      <c r="F283" s="57"/>
      <c r="G283" s="57"/>
      <c r="H283" s="57"/>
      <c r="I283" s="127"/>
      <c r="J283" s="57"/>
      <c r="K283" s="57"/>
      <c r="L283" s="41"/>
    </row>
  </sheetData>
  <autoFilter ref="C83:K282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96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730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ROUND(J79,2)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ROUND(SUM(BE79:BE130), 2)</f>
        <v>0</v>
      </c>
      <c r="G30" s="42"/>
      <c r="H30" s="42"/>
      <c r="I30" s="119">
        <v>0.21</v>
      </c>
      <c r="J30" s="118">
        <f>ROUND(ROUND((SUM(BE79:BE130)),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ROUND(SUM(BF79:BF130), 2)</f>
        <v>0</v>
      </c>
      <c r="G31" s="42"/>
      <c r="H31" s="42"/>
      <c r="I31" s="119">
        <v>0.15</v>
      </c>
      <c r="J31" s="118">
        <f>ROUND(ROUND((SUM(BF79:BF130)),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ROUND(SUM(BG79:BG130),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ROUND(SUM(BH79:BH130),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ROUND(SUM(BI79:BI130),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05 - SO 110 Náhradní výsadba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J79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J80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J81</f>
        <v>0</v>
      </c>
      <c r="K58" s="148"/>
    </row>
    <row r="59" spans="2:47" s="8" customFormat="1" ht="19.899999999999999" customHeight="1">
      <c r="B59" s="142"/>
      <c r="C59" s="143"/>
      <c r="D59" s="144" t="s">
        <v>154</v>
      </c>
      <c r="E59" s="145"/>
      <c r="F59" s="145"/>
      <c r="G59" s="145"/>
      <c r="H59" s="145"/>
      <c r="I59" s="146"/>
      <c r="J59" s="147">
        <f>J128</f>
        <v>0</v>
      </c>
      <c r="K59" s="148"/>
    </row>
    <row r="60" spans="2:47" s="1" customFormat="1" ht="21.75" customHeight="1">
      <c r="B60" s="41"/>
      <c r="C60" s="42"/>
      <c r="D60" s="42"/>
      <c r="E60" s="42"/>
      <c r="F60" s="42"/>
      <c r="G60" s="42"/>
      <c r="H60" s="42"/>
      <c r="I60" s="106"/>
      <c r="J60" s="42"/>
      <c r="K60" s="45"/>
    </row>
    <row r="61" spans="2:47" s="1" customFormat="1" ht="6.95" customHeight="1">
      <c r="B61" s="56"/>
      <c r="C61" s="57"/>
      <c r="D61" s="57"/>
      <c r="E61" s="57"/>
      <c r="F61" s="57"/>
      <c r="G61" s="57"/>
      <c r="H61" s="57"/>
      <c r="I61" s="127"/>
      <c r="J61" s="57"/>
      <c r="K61" s="58"/>
    </row>
    <row r="65" spans="2:63" s="1" customFormat="1" ht="6.95" customHeight="1">
      <c r="B65" s="59"/>
      <c r="C65" s="60"/>
      <c r="D65" s="60"/>
      <c r="E65" s="60"/>
      <c r="F65" s="60"/>
      <c r="G65" s="60"/>
      <c r="H65" s="60"/>
      <c r="I65" s="128"/>
      <c r="J65" s="60"/>
      <c r="K65" s="60"/>
      <c r="L65" s="41"/>
    </row>
    <row r="66" spans="2:63" s="1" customFormat="1" ht="36.950000000000003" customHeight="1">
      <c r="B66" s="41"/>
      <c r="C66" s="61" t="s">
        <v>155</v>
      </c>
      <c r="L66" s="41"/>
    </row>
    <row r="67" spans="2:63" s="1" customFormat="1" ht="6.95" customHeight="1">
      <c r="B67" s="41"/>
      <c r="L67" s="41"/>
    </row>
    <row r="68" spans="2:63" s="1" customFormat="1" ht="14.45" customHeight="1">
      <c r="B68" s="41"/>
      <c r="C68" s="63" t="s">
        <v>19</v>
      </c>
      <c r="L68" s="41"/>
    </row>
    <row r="69" spans="2:63" s="1" customFormat="1" ht="16.5" customHeight="1">
      <c r="B69" s="41"/>
      <c r="E69" s="363" t="str">
        <f>E7</f>
        <v>Revitalizace Mlýnského náhonu Proskovice</v>
      </c>
      <c r="F69" s="364"/>
      <c r="G69" s="364"/>
      <c r="H69" s="364"/>
      <c r="L69" s="41"/>
    </row>
    <row r="70" spans="2:63" s="1" customFormat="1" ht="14.45" customHeight="1">
      <c r="B70" s="41"/>
      <c r="C70" s="63" t="s">
        <v>141</v>
      </c>
      <c r="L70" s="41"/>
    </row>
    <row r="71" spans="2:63" s="1" customFormat="1" ht="17.25" customHeight="1">
      <c r="B71" s="41"/>
      <c r="E71" s="339" t="str">
        <f>E9</f>
        <v>05 - SO 110 Náhradní výsadba</v>
      </c>
      <c r="F71" s="365"/>
      <c r="G71" s="365"/>
      <c r="H71" s="365"/>
      <c r="L71" s="41"/>
    </row>
    <row r="72" spans="2:63" s="1" customFormat="1" ht="6.95" customHeight="1">
      <c r="B72" s="41"/>
      <c r="L72" s="41"/>
    </row>
    <row r="73" spans="2:63" s="1" customFormat="1" ht="18" customHeight="1">
      <c r="B73" s="41"/>
      <c r="C73" s="63" t="s">
        <v>25</v>
      </c>
      <c r="F73" s="149" t="str">
        <f>F12</f>
        <v xml:space="preserve"> </v>
      </c>
      <c r="I73" s="150" t="s">
        <v>27</v>
      </c>
      <c r="J73" s="67" t="str">
        <f>IF(J12="","",J12)</f>
        <v>12. 11. 2015</v>
      </c>
      <c r="L73" s="41"/>
    </row>
    <row r="74" spans="2:63" s="1" customFormat="1" ht="6.95" customHeight="1">
      <c r="B74" s="41"/>
      <c r="L74" s="41"/>
    </row>
    <row r="75" spans="2:63" s="1" customFormat="1">
      <c r="B75" s="41"/>
      <c r="C75" s="63" t="s">
        <v>31</v>
      </c>
      <c r="F75" s="149" t="str">
        <f>E15</f>
        <v>Statutární mšsto Ostrava, MO Proskovice</v>
      </c>
      <c r="I75" s="150" t="s">
        <v>37</v>
      </c>
      <c r="J75" s="149" t="str">
        <f>E21</f>
        <v>Sweco Hydroprojekt a.s., OZ Ostrava</v>
      </c>
      <c r="L75" s="41"/>
    </row>
    <row r="76" spans="2:63" s="1" customFormat="1" ht="14.45" customHeight="1">
      <c r="B76" s="41"/>
      <c r="C76" s="63" t="s">
        <v>35</v>
      </c>
      <c r="F76" s="149" t="str">
        <f>IF(E18="","",E18)</f>
        <v/>
      </c>
      <c r="L76" s="41"/>
    </row>
    <row r="77" spans="2:63" s="1" customFormat="1" ht="10.35" customHeight="1">
      <c r="B77" s="41"/>
      <c r="L77" s="41"/>
    </row>
    <row r="78" spans="2:63" s="9" customFormat="1" ht="29.25" customHeight="1">
      <c r="B78" s="151"/>
      <c r="C78" s="152" t="s">
        <v>156</v>
      </c>
      <c r="D78" s="153" t="s">
        <v>60</v>
      </c>
      <c r="E78" s="153" t="s">
        <v>56</v>
      </c>
      <c r="F78" s="153" t="s">
        <v>157</v>
      </c>
      <c r="G78" s="153" t="s">
        <v>158</v>
      </c>
      <c r="H78" s="153" t="s">
        <v>159</v>
      </c>
      <c r="I78" s="154" t="s">
        <v>160</v>
      </c>
      <c r="J78" s="153" t="s">
        <v>145</v>
      </c>
      <c r="K78" s="155" t="s">
        <v>161</v>
      </c>
      <c r="L78" s="151"/>
      <c r="M78" s="73" t="s">
        <v>162</v>
      </c>
      <c r="N78" s="74" t="s">
        <v>45</v>
      </c>
      <c r="O78" s="74" t="s">
        <v>163</v>
      </c>
      <c r="P78" s="74" t="s">
        <v>164</v>
      </c>
      <c r="Q78" s="74" t="s">
        <v>165</v>
      </c>
      <c r="R78" s="74" t="s">
        <v>166</v>
      </c>
      <c r="S78" s="74" t="s">
        <v>167</v>
      </c>
      <c r="T78" s="75" t="s">
        <v>168</v>
      </c>
    </row>
    <row r="79" spans="2:63" s="1" customFormat="1" ht="29.25" customHeight="1">
      <c r="B79" s="41"/>
      <c r="C79" s="77" t="s">
        <v>146</v>
      </c>
      <c r="J79" s="156">
        <f>BK79</f>
        <v>0</v>
      </c>
      <c r="L79" s="41"/>
      <c r="M79" s="76"/>
      <c r="N79" s="68"/>
      <c r="O79" s="68"/>
      <c r="P79" s="157">
        <f>P80</f>
        <v>0</v>
      </c>
      <c r="Q79" s="68"/>
      <c r="R79" s="157">
        <f>R80</f>
        <v>1.5016999999999998</v>
      </c>
      <c r="S79" s="68"/>
      <c r="T79" s="158">
        <f>T80</f>
        <v>0</v>
      </c>
      <c r="AT79" s="24" t="s">
        <v>74</v>
      </c>
      <c r="AU79" s="24" t="s">
        <v>147</v>
      </c>
      <c r="BK79" s="159">
        <f>BK80</f>
        <v>0</v>
      </c>
    </row>
    <row r="80" spans="2:63" s="10" customFormat="1" ht="37.35" customHeight="1">
      <c r="B80" s="160"/>
      <c r="D80" s="161" t="s">
        <v>74</v>
      </c>
      <c r="E80" s="162" t="s">
        <v>169</v>
      </c>
      <c r="F80" s="162" t="s">
        <v>170</v>
      </c>
      <c r="I80" s="163"/>
      <c r="J80" s="164">
        <f>BK80</f>
        <v>0</v>
      </c>
      <c r="L80" s="160"/>
      <c r="M80" s="165"/>
      <c r="N80" s="166"/>
      <c r="O80" s="166"/>
      <c r="P80" s="167">
        <f>P81+P128</f>
        <v>0</v>
      </c>
      <c r="Q80" s="166"/>
      <c r="R80" s="167">
        <f>R81+R128</f>
        <v>1.5016999999999998</v>
      </c>
      <c r="S80" s="166"/>
      <c r="T80" s="168">
        <f>T81+T128</f>
        <v>0</v>
      </c>
      <c r="AR80" s="161" t="s">
        <v>24</v>
      </c>
      <c r="AT80" s="169" t="s">
        <v>74</v>
      </c>
      <c r="AU80" s="169" t="s">
        <v>75</v>
      </c>
      <c r="AY80" s="161" t="s">
        <v>171</v>
      </c>
      <c r="BK80" s="170">
        <f>BK81+BK128</f>
        <v>0</v>
      </c>
    </row>
    <row r="81" spans="2:65" s="10" customFormat="1" ht="19.899999999999999" customHeight="1">
      <c r="B81" s="160"/>
      <c r="D81" s="161" t="s">
        <v>74</v>
      </c>
      <c r="E81" s="171" t="s">
        <v>24</v>
      </c>
      <c r="F81" s="171" t="s">
        <v>172</v>
      </c>
      <c r="I81" s="163"/>
      <c r="J81" s="172">
        <f>BK81</f>
        <v>0</v>
      </c>
      <c r="L81" s="160"/>
      <c r="M81" s="165"/>
      <c r="N81" s="166"/>
      <c r="O81" s="166"/>
      <c r="P81" s="167">
        <f>SUM(P82:P127)</f>
        <v>0</v>
      </c>
      <c r="Q81" s="166"/>
      <c r="R81" s="167">
        <f>SUM(R82:R127)</f>
        <v>1.5016999999999998</v>
      </c>
      <c r="S81" s="166"/>
      <c r="T81" s="168">
        <f>SUM(T82:T127)</f>
        <v>0</v>
      </c>
      <c r="AR81" s="161" t="s">
        <v>24</v>
      </c>
      <c r="AT81" s="169" t="s">
        <v>74</v>
      </c>
      <c r="AU81" s="169" t="s">
        <v>24</v>
      </c>
      <c r="AY81" s="161" t="s">
        <v>171</v>
      </c>
      <c r="BK81" s="170">
        <f>SUM(BK82:BK127)</f>
        <v>0</v>
      </c>
    </row>
    <row r="82" spans="2:65" s="1" customFormat="1" ht="25.5" customHeight="1">
      <c r="B82" s="173"/>
      <c r="C82" s="174" t="s">
        <v>24</v>
      </c>
      <c r="D82" s="174" t="s">
        <v>173</v>
      </c>
      <c r="E82" s="175" t="s">
        <v>731</v>
      </c>
      <c r="F82" s="176" t="s">
        <v>732</v>
      </c>
      <c r="G82" s="177" t="s">
        <v>187</v>
      </c>
      <c r="H82" s="178">
        <v>410</v>
      </c>
      <c r="I82" s="179"/>
      <c r="J82" s="180">
        <f>ROUND(I82*H82,2)</f>
        <v>0</v>
      </c>
      <c r="K82" s="176" t="s">
        <v>195</v>
      </c>
      <c r="L82" s="41"/>
      <c r="M82" s="181" t="s">
        <v>5</v>
      </c>
      <c r="N82" s="182" t="s">
        <v>46</v>
      </c>
      <c r="O82" s="42"/>
      <c r="P82" s="183">
        <f>O82*H82</f>
        <v>0</v>
      </c>
      <c r="Q82" s="183">
        <v>0</v>
      </c>
      <c r="R82" s="183">
        <f>Q82*H82</f>
        <v>0</v>
      </c>
      <c r="S82" s="183">
        <v>0</v>
      </c>
      <c r="T82" s="184">
        <f>S82*H82</f>
        <v>0</v>
      </c>
      <c r="AR82" s="24" t="s">
        <v>177</v>
      </c>
      <c r="AT82" s="24" t="s">
        <v>173</v>
      </c>
      <c r="AU82" s="24" t="s">
        <v>84</v>
      </c>
      <c r="AY82" s="24" t="s">
        <v>171</v>
      </c>
      <c r="BE82" s="185">
        <f>IF(N82="základní",J82,0)</f>
        <v>0</v>
      </c>
      <c r="BF82" s="185">
        <f>IF(N82="snížená",J82,0)</f>
        <v>0</v>
      </c>
      <c r="BG82" s="185">
        <f>IF(N82="zákl. přenesená",J82,0)</f>
        <v>0</v>
      </c>
      <c r="BH82" s="185">
        <f>IF(N82="sníž. přenesená",J82,0)</f>
        <v>0</v>
      </c>
      <c r="BI82" s="185">
        <f>IF(N82="nulová",J82,0)</f>
        <v>0</v>
      </c>
      <c r="BJ82" s="24" t="s">
        <v>24</v>
      </c>
      <c r="BK82" s="185">
        <f>ROUND(I82*H82,2)</f>
        <v>0</v>
      </c>
      <c r="BL82" s="24" t="s">
        <v>177</v>
      </c>
      <c r="BM82" s="24" t="s">
        <v>733</v>
      </c>
    </row>
    <row r="83" spans="2:65" s="1" customFormat="1" ht="27">
      <c r="B83" s="41"/>
      <c r="D83" s="186" t="s">
        <v>179</v>
      </c>
      <c r="F83" s="187" t="s">
        <v>734</v>
      </c>
      <c r="I83" s="188"/>
      <c r="L83" s="41"/>
      <c r="M83" s="189"/>
      <c r="N83" s="42"/>
      <c r="O83" s="42"/>
      <c r="P83" s="42"/>
      <c r="Q83" s="42"/>
      <c r="R83" s="42"/>
      <c r="S83" s="42"/>
      <c r="T83" s="70"/>
      <c r="AT83" s="24" t="s">
        <v>179</v>
      </c>
      <c r="AU83" s="24" t="s">
        <v>84</v>
      </c>
    </row>
    <row r="84" spans="2:65" s="1" customFormat="1" ht="25.5" customHeight="1">
      <c r="B84" s="173"/>
      <c r="C84" s="174" t="s">
        <v>84</v>
      </c>
      <c r="D84" s="174" t="s">
        <v>173</v>
      </c>
      <c r="E84" s="175" t="s">
        <v>735</v>
      </c>
      <c r="F84" s="176" t="s">
        <v>736</v>
      </c>
      <c r="G84" s="177" t="s">
        <v>187</v>
      </c>
      <c r="H84" s="178">
        <v>105</v>
      </c>
      <c r="I84" s="179"/>
      <c r="J84" s="180">
        <f>ROUND(I84*H84,2)</f>
        <v>0</v>
      </c>
      <c r="K84" s="176" t="s">
        <v>195</v>
      </c>
      <c r="L84" s="41"/>
      <c r="M84" s="181" t="s">
        <v>5</v>
      </c>
      <c r="N84" s="182" t="s">
        <v>46</v>
      </c>
      <c r="O84" s="42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AR84" s="24" t="s">
        <v>177</v>
      </c>
      <c r="AT84" s="24" t="s">
        <v>173</v>
      </c>
      <c r="AU84" s="24" t="s">
        <v>84</v>
      </c>
      <c r="AY84" s="24" t="s">
        <v>171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24" t="s">
        <v>24</v>
      </c>
      <c r="BK84" s="185">
        <f>ROUND(I84*H84,2)</f>
        <v>0</v>
      </c>
      <c r="BL84" s="24" t="s">
        <v>177</v>
      </c>
      <c r="BM84" s="24" t="s">
        <v>737</v>
      </c>
    </row>
    <row r="85" spans="2:65" s="1" customFormat="1" ht="27">
      <c r="B85" s="41"/>
      <c r="D85" s="186" t="s">
        <v>179</v>
      </c>
      <c r="F85" s="187" t="s">
        <v>738</v>
      </c>
      <c r="I85" s="188"/>
      <c r="L85" s="41"/>
      <c r="M85" s="189"/>
      <c r="N85" s="42"/>
      <c r="O85" s="42"/>
      <c r="P85" s="42"/>
      <c r="Q85" s="42"/>
      <c r="R85" s="42"/>
      <c r="S85" s="42"/>
      <c r="T85" s="70"/>
      <c r="AT85" s="24" t="s">
        <v>179</v>
      </c>
      <c r="AU85" s="24" t="s">
        <v>84</v>
      </c>
    </row>
    <row r="86" spans="2:65" s="1" customFormat="1" ht="25.5" customHeight="1">
      <c r="B86" s="173"/>
      <c r="C86" s="174" t="s">
        <v>191</v>
      </c>
      <c r="D86" s="174" t="s">
        <v>173</v>
      </c>
      <c r="E86" s="175" t="s">
        <v>739</v>
      </c>
      <c r="F86" s="176" t="s">
        <v>740</v>
      </c>
      <c r="G86" s="177" t="s">
        <v>187</v>
      </c>
      <c r="H86" s="178">
        <v>105</v>
      </c>
      <c r="I86" s="179"/>
      <c r="J86" s="180">
        <f>ROUND(I86*H86,2)</f>
        <v>0</v>
      </c>
      <c r="K86" s="176" t="s">
        <v>195</v>
      </c>
      <c r="L86" s="41"/>
      <c r="M86" s="181" t="s">
        <v>5</v>
      </c>
      <c r="N86" s="182" t="s">
        <v>46</v>
      </c>
      <c r="O86" s="42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AR86" s="24" t="s">
        <v>177</v>
      </c>
      <c r="AT86" s="24" t="s">
        <v>173</v>
      </c>
      <c r="AU86" s="24" t="s">
        <v>84</v>
      </c>
      <c r="AY86" s="24" t="s">
        <v>171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24" t="s">
        <v>24</v>
      </c>
      <c r="BK86" s="185">
        <f>ROUND(I86*H86,2)</f>
        <v>0</v>
      </c>
      <c r="BL86" s="24" t="s">
        <v>177</v>
      </c>
      <c r="BM86" s="24" t="s">
        <v>741</v>
      </c>
    </row>
    <row r="87" spans="2:65" s="1" customFormat="1" ht="27">
      <c r="B87" s="41"/>
      <c r="D87" s="186" t="s">
        <v>179</v>
      </c>
      <c r="F87" s="187" t="s">
        <v>742</v>
      </c>
      <c r="I87" s="188"/>
      <c r="L87" s="41"/>
      <c r="M87" s="189"/>
      <c r="N87" s="42"/>
      <c r="O87" s="42"/>
      <c r="P87" s="42"/>
      <c r="Q87" s="42"/>
      <c r="R87" s="42"/>
      <c r="S87" s="42"/>
      <c r="T87" s="70"/>
      <c r="AT87" s="24" t="s">
        <v>179</v>
      </c>
      <c r="AU87" s="24" t="s">
        <v>84</v>
      </c>
    </row>
    <row r="88" spans="2:65" s="11" customFormat="1" ht="13.5">
      <c r="B88" s="191"/>
      <c r="D88" s="186" t="s">
        <v>183</v>
      </c>
      <c r="E88" s="192" t="s">
        <v>5</v>
      </c>
      <c r="F88" s="193" t="s">
        <v>701</v>
      </c>
      <c r="H88" s="194">
        <v>105</v>
      </c>
      <c r="I88" s="195"/>
      <c r="L88" s="191"/>
      <c r="M88" s="196"/>
      <c r="N88" s="197"/>
      <c r="O88" s="197"/>
      <c r="P88" s="197"/>
      <c r="Q88" s="197"/>
      <c r="R88" s="197"/>
      <c r="S88" s="197"/>
      <c r="T88" s="198"/>
      <c r="AT88" s="192" t="s">
        <v>183</v>
      </c>
      <c r="AU88" s="192" t="s">
        <v>84</v>
      </c>
      <c r="AV88" s="11" t="s">
        <v>84</v>
      </c>
      <c r="AW88" s="11" t="s">
        <v>39</v>
      </c>
      <c r="AX88" s="11" t="s">
        <v>24</v>
      </c>
      <c r="AY88" s="192" t="s">
        <v>171</v>
      </c>
    </row>
    <row r="89" spans="2:65" s="1" customFormat="1" ht="16.5" customHeight="1">
      <c r="B89" s="173"/>
      <c r="C89" s="214" t="s">
        <v>177</v>
      </c>
      <c r="D89" s="214" t="s">
        <v>256</v>
      </c>
      <c r="E89" s="215" t="s">
        <v>743</v>
      </c>
      <c r="F89" s="216" t="s">
        <v>744</v>
      </c>
      <c r="G89" s="217" t="s">
        <v>187</v>
      </c>
      <c r="H89" s="218">
        <v>20</v>
      </c>
      <c r="I89" s="219"/>
      <c r="J89" s="220">
        <f>ROUND(I89*H89,2)</f>
        <v>0</v>
      </c>
      <c r="K89" s="216" t="s">
        <v>5</v>
      </c>
      <c r="L89" s="221"/>
      <c r="M89" s="222" t="s">
        <v>5</v>
      </c>
      <c r="N89" s="223" t="s">
        <v>46</v>
      </c>
      <c r="O89" s="42"/>
      <c r="P89" s="183">
        <f>O89*H89</f>
        <v>0</v>
      </c>
      <c r="Q89" s="183">
        <v>2.3999999999999998E-3</v>
      </c>
      <c r="R89" s="183">
        <f>Q89*H89</f>
        <v>4.7999999999999994E-2</v>
      </c>
      <c r="S89" s="183">
        <v>0</v>
      </c>
      <c r="T89" s="184">
        <f>S89*H89</f>
        <v>0</v>
      </c>
      <c r="AR89" s="24" t="s">
        <v>221</v>
      </c>
      <c r="AT89" s="24" t="s">
        <v>256</v>
      </c>
      <c r="AU89" s="24" t="s">
        <v>84</v>
      </c>
      <c r="AY89" s="24" t="s">
        <v>171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24" t="s">
        <v>24</v>
      </c>
      <c r="BK89" s="185">
        <f>ROUND(I89*H89,2)</f>
        <v>0</v>
      </c>
      <c r="BL89" s="24" t="s">
        <v>177</v>
      </c>
      <c r="BM89" s="24" t="s">
        <v>745</v>
      </c>
    </row>
    <row r="90" spans="2:65" s="1" customFormat="1" ht="13.5">
      <c r="B90" s="41"/>
      <c r="D90" s="186" t="s">
        <v>179</v>
      </c>
      <c r="F90" s="187" t="s">
        <v>744</v>
      </c>
      <c r="I90" s="188"/>
      <c r="L90" s="41"/>
      <c r="M90" s="189"/>
      <c r="N90" s="42"/>
      <c r="O90" s="42"/>
      <c r="P90" s="42"/>
      <c r="Q90" s="42"/>
      <c r="R90" s="42"/>
      <c r="S90" s="42"/>
      <c r="T90" s="70"/>
      <c r="AT90" s="24" t="s">
        <v>179</v>
      </c>
      <c r="AU90" s="24" t="s">
        <v>84</v>
      </c>
    </row>
    <row r="91" spans="2:65" s="1" customFormat="1" ht="16.5" customHeight="1">
      <c r="B91" s="173"/>
      <c r="C91" s="214" t="s">
        <v>203</v>
      </c>
      <c r="D91" s="214" t="s">
        <v>256</v>
      </c>
      <c r="E91" s="215" t="s">
        <v>746</v>
      </c>
      <c r="F91" s="216" t="s">
        <v>747</v>
      </c>
      <c r="G91" s="217" t="s">
        <v>187</v>
      </c>
      <c r="H91" s="218">
        <v>20</v>
      </c>
      <c r="I91" s="219"/>
      <c r="J91" s="220">
        <f>ROUND(I91*H91,2)</f>
        <v>0</v>
      </c>
      <c r="K91" s="216" t="s">
        <v>5</v>
      </c>
      <c r="L91" s="221"/>
      <c r="M91" s="222" t="s">
        <v>5</v>
      </c>
      <c r="N91" s="223" t="s">
        <v>46</v>
      </c>
      <c r="O91" s="42"/>
      <c r="P91" s="183">
        <f>O91*H91</f>
        <v>0</v>
      </c>
      <c r="Q91" s="183">
        <v>2.3999999999999998E-3</v>
      </c>
      <c r="R91" s="183">
        <f>Q91*H91</f>
        <v>4.7999999999999994E-2</v>
      </c>
      <c r="S91" s="183">
        <v>0</v>
      </c>
      <c r="T91" s="184">
        <f>S91*H91</f>
        <v>0</v>
      </c>
      <c r="AR91" s="24" t="s">
        <v>221</v>
      </c>
      <c r="AT91" s="24" t="s">
        <v>256</v>
      </c>
      <c r="AU91" s="24" t="s">
        <v>84</v>
      </c>
      <c r="AY91" s="24" t="s">
        <v>171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4" t="s">
        <v>24</v>
      </c>
      <c r="BK91" s="185">
        <f>ROUND(I91*H91,2)</f>
        <v>0</v>
      </c>
      <c r="BL91" s="24" t="s">
        <v>177</v>
      </c>
      <c r="BM91" s="24" t="s">
        <v>748</v>
      </c>
    </row>
    <row r="92" spans="2:65" s="1" customFormat="1" ht="13.5">
      <c r="B92" s="41"/>
      <c r="D92" s="186" t="s">
        <v>179</v>
      </c>
      <c r="F92" s="187" t="s">
        <v>747</v>
      </c>
      <c r="I92" s="188"/>
      <c r="L92" s="41"/>
      <c r="M92" s="189"/>
      <c r="N92" s="42"/>
      <c r="O92" s="42"/>
      <c r="P92" s="42"/>
      <c r="Q92" s="42"/>
      <c r="R92" s="42"/>
      <c r="S92" s="42"/>
      <c r="T92" s="70"/>
      <c r="AT92" s="24" t="s">
        <v>179</v>
      </c>
      <c r="AU92" s="24" t="s">
        <v>84</v>
      </c>
    </row>
    <row r="93" spans="2:65" s="1" customFormat="1" ht="16.5" customHeight="1">
      <c r="B93" s="173"/>
      <c r="C93" s="214" t="s">
        <v>210</v>
      </c>
      <c r="D93" s="214" t="s">
        <v>256</v>
      </c>
      <c r="E93" s="215" t="s">
        <v>749</v>
      </c>
      <c r="F93" s="216" t="s">
        <v>750</v>
      </c>
      <c r="G93" s="217" t="s">
        <v>187</v>
      </c>
      <c r="H93" s="218">
        <v>20</v>
      </c>
      <c r="I93" s="219"/>
      <c r="J93" s="220">
        <f>ROUND(I93*H93,2)</f>
        <v>0</v>
      </c>
      <c r="K93" s="216" t="s">
        <v>5</v>
      </c>
      <c r="L93" s="221"/>
      <c r="M93" s="222" t="s">
        <v>5</v>
      </c>
      <c r="N93" s="223" t="s">
        <v>46</v>
      </c>
      <c r="O93" s="42"/>
      <c r="P93" s="183">
        <f>O93*H93</f>
        <v>0</v>
      </c>
      <c r="Q93" s="183">
        <v>2.3999999999999998E-3</v>
      </c>
      <c r="R93" s="183">
        <f>Q93*H93</f>
        <v>4.7999999999999994E-2</v>
      </c>
      <c r="S93" s="183">
        <v>0</v>
      </c>
      <c r="T93" s="184">
        <f>S93*H93</f>
        <v>0</v>
      </c>
      <c r="AR93" s="24" t="s">
        <v>221</v>
      </c>
      <c r="AT93" s="24" t="s">
        <v>256</v>
      </c>
      <c r="AU93" s="24" t="s">
        <v>84</v>
      </c>
      <c r="AY93" s="24" t="s">
        <v>171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24" t="s">
        <v>24</v>
      </c>
      <c r="BK93" s="185">
        <f>ROUND(I93*H93,2)</f>
        <v>0</v>
      </c>
      <c r="BL93" s="24" t="s">
        <v>177</v>
      </c>
      <c r="BM93" s="24" t="s">
        <v>751</v>
      </c>
    </row>
    <row r="94" spans="2:65" s="1" customFormat="1" ht="13.5">
      <c r="B94" s="41"/>
      <c r="D94" s="186" t="s">
        <v>179</v>
      </c>
      <c r="F94" s="187" t="s">
        <v>750</v>
      </c>
      <c r="I94" s="188"/>
      <c r="L94" s="41"/>
      <c r="M94" s="189"/>
      <c r="N94" s="42"/>
      <c r="O94" s="42"/>
      <c r="P94" s="42"/>
      <c r="Q94" s="42"/>
      <c r="R94" s="42"/>
      <c r="S94" s="42"/>
      <c r="T94" s="70"/>
      <c r="AT94" s="24" t="s">
        <v>179</v>
      </c>
      <c r="AU94" s="24" t="s">
        <v>84</v>
      </c>
    </row>
    <row r="95" spans="2:65" s="1" customFormat="1" ht="16.5" customHeight="1">
      <c r="B95" s="173"/>
      <c r="C95" s="214" t="s">
        <v>215</v>
      </c>
      <c r="D95" s="214" t="s">
        <v>256</v>
      </c>
      <c r="E95" s="215" t="s">
        <v>752</v>
      </c>
      <c r="F95" s="216" t="s">
        <v>753</v>
      </c>
      <c r="G95" s="217" t="s">
        <v>187</v>
      </c>
      <c r="H95" s="218">
        <v>25</v>
      </c>
      <c r="I95" s="219"/>
      <c r="J95" s="220">
        <f>ROUND(I95*H95,2)</f>
        <v>0</v>
      </c>
      <c r="K95" s="216" t="s">
        <v>5</v>
      </c>
      <c r="L95" s="221"/>
      <c r="M95" s="222" t="s">
        <v>5</v>
      </c>
      <c r="N95" s="223" t="s">
        <v>46</v>
      </c>
      <c r="O95" s="42"/>
      <c r="P95" s="183">
        <f>O95*H95</f>
        <v>0</v>
      </c>
      <c r="Q95" s="183">
        <v>2.3999999999999998E-3</v>
      </c>
      <c r="R95" s="183">
        <f>Q95*H95</f>
        <v>0.06</v>
      </c>
      <c r="S95" s="183">
        <v>0</v>
      </c>
      <c r="T95" s="184">
        <f>S95*H95</f>
        <v>0</v>
      </c>
      <c r="AR95" s="24" t="s">
        <v>221</v>
      </c>
      <c r="AT95" s="24" t="s">
        <v>256</v>
      </c>
      <c r="AU95" s="24" t="s">
        <v>84</v>
      </c>
      <c r="AY95" s="24" t="s">
        <v>171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4" t="s">
        <v>24</v>
      </c>
      <c r="BK95" s="185">
        <f>ROUND(I95*H95,2)</f>
        <v>0</v>
      </c>
      <c r="BL95" s="24" t="s">
        <v>177</v>
      </c>
      <c r="BM95" s="24" t="s">
        <v>754</v>
      </c>
    </row>
    <row r="96" spans="2:65" s="1" customFormat="1" ht="13.5">
      <c r="B96" s="41"/>
      <c r="D96" s="186" t="s">
        <v>179</v>
      </c>
      <c r="F96" s="187" t="s">
        <v>753</v>
      </c>
      <c r="I96" s="188"/>
      <c r="L96" s="41"/>
      <c r="M96" s="189"/>
      <c r="N96" s="42"/>
      <c r="O96" s="42"/>
      <c r="P96" s="42"/>
      <c r="Q96" s="42"/>
      <c r="R96" s="42"/>
      <c r="S96" s="42"/>
      <c r="T96" s="70"/>
      <c r="AT96" s="24" t="s">
        <v>179</v>
      </c>
      <c r="AU96" s="24" t="s">
        <v>84</v>
      </c>
    </row>
    <row r="97" spans="2:65" s="1" customFormat="1" ht="16.5" customHeight="1">
      <c r="B97" s="173"/>
      <c r="C97" s="214" t="s">
        <v>221</v>
      </c>
      <c r="D97" s="214" t="s">
        <v>256</v>
      </c>
      <c r="E97" s="215" t="s">
        <v>755</v>
      </c>
      <c r="F97" s="216" t="s">
        <v>756</v>
      </c>
      <c r="G97" s="217" t="s">
        <v>187</v>
      </c>
      <c r="H97" s="218">
        <v>20</v>
      </c>
      <c r="I97" s="219"/>
      <c r="J97" s="220">
        <f>ROUND(I97*H97,2)</f>
        <v>0</v>
      </c>
      <c r="K97" s="216" t="s">
        <v>5</v>
      </c>
      <c r="L97" s="221"/>
      <c r="M97" s="222" t="s">
        <v>5</v>
      </c>
      <c r="N97" s="223" t="s">
        <v>46</v>
      </c>
      <c r="O97" s="42"/>
      <c r="P97" s="183">
        <f>O97*H97</f>
        <v>0</v>
      </c>
      <c r="Q97" s="183">
        <v>2.3999999999999998E-3</v>
      </c>
      <c r="R97" s="183">
        <f>Q97*H97</f>
        <v>4.7999999999999994E-2</v>
      </c>
      <c r="S97" s="183">
        <v>0</v>
      </c>
      <c r="T97" s="184">
        <f>S97*H97</f>
        <v>0</v>
      </c>
      <c r="AR97" s="24" t="s">
        <v>221</v>
      </c>
      <c r="AT97" s="24" t="s">
        <v>256</v>
      </c>
      <c r="AU97" s="24" t="s">
        <v>84</v>
      </c>
      <c r="AY97" s="24" t="s">
        <v>171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4" t="s">
        <v>24</v>
      </c>
      <c r="BK97" s="185">
        <f>ROUND(I97*H97,2)</f>
        <v>0</v>
      </c>
      <c r="BL97" s="24" t="s">
        <v>177</v>
      </c>
      <c r="BM97" s="24" t="s">
        <v>757</v>
      </c>
    </row>
    <row r="98" spans="2:65" s="1" customFormat="1" ht="13.5">
      <c r="B98" s="41"/>
      <c r="D98" s="186" t="s">
        <v>179</v>
      </c>
      <c r="F98" s="187" t="s">
        <v>756</v>
      </c>
      <c r="I98" s="188"/>
      <c r="L98" s="41"/>
      <c r="M98" s="189"/>
      <c r="N98" s="42"/>
      <c r="O98" s="42"/>
      <c r="P98" s="42"/>
      <c r="Q98" s="42"/>
      <c r="R98" s="42"/>
      <c r="S98" s="42"/>
      <c r="T98" s="70"/>
      <c r="AT98" s="24" t="s">
        <v>179</v>
      </c>
      <c r="AU98" s="24" t="s">
        <v>84</v>
      </c>
    </row>
    <row r="99" spans="2:65" s="1" customFormat="1" ht="25.5" customHeight="1">
      <c r="B99" s="173"/>
      <c r="C99" s="174" t="s">
        <v>227</v>
      </c>
      <c r="D99" s="174" t="s">
        <v>173</v>
      </c>
      <c r="E99" s="175" t="s">
        <v>758</v>
      </c>
      <c r="F99" s="176" t="s">
        <v>759</v>
      </c>
      <c r="G99" s="177" t="s">
        <v>187</v>
      </c>
      <c r="H99" s="178">
        <v>410</v>
      </c>
      <c r="I99" s="179"/>
      <c r="J99" s="180">
        <f>ROUND(I99*H99,2)</f>
        <v>0</v>
      </c>
      <c r="K99" s="176" t="s">
        <v>195</v>
      </c>
      <c r="L99" s="41"/>
      <c r="M99" s="181" t="s">
        <v>5</v>
      </c>
      <c r="N99" s="182" t="s">
        <v>46</v>
      </c>
      <c r="O99" s="42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4" t="s">
        <v>177</v>
      </c>
      <c r="AT99" s="24" t="s">
        <v>173</v>
      </c>
      <c r="AU99" s="24" t="s">
        <v>84</v>
      </c>
      <c r="AY99" s="24" t="s">
        <v>171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4" t="s">
        <v>24</v>
      </c>
      <c r="BK99" s="185">
        <f>ROUND(I99*H99,2)</f>
        <v>0</v>
      </c>
      <c r="BL99" s="24" t="s">
        <v>177</v>
      </c>
      <c r="BM99" s="24" t="s">
        <v>760</v>
      </c>
    </row>
    <row r="100" spans="2:65" s="1" customFormat="1" ht="27">
      <c r="B100" s="41"/>
      <c r="D100" s="186" t="s">
        <v>179</v>
      </c>
      <c r="F100" s="187" t="s">
        <v>761</v>
      </c>
      <c r="I100" s="188"/>
      <c r="L100" s="41"/>
      <c r="M100" s="189"/>
      <c r="N100" s="42"/>
      <c r="O100" s="42"/>
      <c r="P100" s="42"/>
      <c r="Q100" s="42"/>
      <c r="R100" s="42"/>
      <c r="S100" s="42"/>
      <c r="T100" s="70"/>
      <c r="AT100" s="24" t="s">
        <v>179</v>
      </c>
      <c r="AU100" s="24" t="s">
        <v>84</v>
      </c>
    </row>
    <row r="101" spans="2:65" s="1" customFormat="1" ht="27">
      <c r="B101" s="41"/>
      <c r="D101" s="186" t="s">
        <v>181</v>
      </c>
      <c r="F101" s="190" t="s">
        <v>762</v>
      </c>
      <c r="I101" s="188"/>
      <c r="L101" s="41"/>
      <c r="M101" s="189"/>
      <c r="N101" s="42"/>
      <c r="O101" s="42"/>
      <c r="P101" s="42"/>
      <c r="Q101" s="42"/>
      <c r="R101" s="42"/>
      <c r="S101" s="42"/>
      <c r="T101" s="70"/>
      <c r="AT101" s="24" t="s">
        <v>181</v>
      </c>
      <c r="AU101" s="24" t="s">
        <v>84</v>
      </c>
    </row>
    <row r="102" spans="2:65" s="11" customFormat="1" ht="13.5">
      <c r="B102" s="191"/>
      <c r="D102" s="186" t="s">
        <v>183</v>
      </c>
      <c r="E102" s="192" t="s">
        <v>5</v>
      </c>
      <c r="F102" s="193" t="s">
        <v>763</v>
      </c>
      <c r="H102" s="194">
        <v>410</v>
      </c>
      <c r="I102" s="195"/>
      <c r="L102" s="191"/>
      <c r="M102" s="196"/>
      <c r="N102" s="197"/>
      <c r="O102" s="197"/>
      <c r="P102" s="197"/>
      <c r="Q102" s="197"/>
      <c r="R102" s="197"/>
      <c r="S102" s="197"/>
      <c r="T102" s="198"/>
      <c r="AT102" s="192" t="s">
        <v>183</v>
      </c>
      <c r="AU102" s="192" t="s">
        <v>84</v>
      </c>
      <c r="AV102" s="11" t="s">
        <v>84</v>
      </c>
      <c r="AW102" s="11" t="s">
        <v>39</v>
      </c>
      <c r="AX102" s="11" t="s">
        <v>24</v>
      </c>
      <c r="AY102" s="192" t="s">
        <v>171</v>
      </c>
    </row>
    <row r="103" spans="2:65" s="1" customFormat="1" ht="16.5" customHeight="1">
      <c r="B103" s="173"/>
      <c r="C103" s="214" t="s">
        <v>29</v>
      </c>
      <c r="D103" s="214" t="s">
        <v>256</v>
      </c>
      <c r="E103" s="215" t="s">
        <v>764</v>
      </c>
      <c r="F103" s="216" t="s">
        <v>765</v>
      </c>
      <c r="G103" s="217" t="s">
        <v>187</v>
      </c>
      <c r="H103" s="218">
        <v>410</v>
      </c>
      <c r="I103" s="219"/>
      <c r="J103" s="220">
        <f>ROUND(I103*H103,2)</f>
        <v>0</v>
      </c>
      <c r="K103" s="216" t="s">
        <v>5</v>
      </c>
      <c r="L103" s="221"/>
      <c r="M103" s="222" t="s">
        <v>5</v>
      </c>
      <c r="N103" s="223" t="s">
        <v>46</v>
      </c>
      <c r="O103" s="42"/>
      <c r="P103" s="183">
        <f>O103*H103</f>
        <v>0</v>
      </c>
      <c r="Q103" s="183">
        <v>2.5000000000000001E-3</v>
      </c>
      <c r="R103" s="183">
        <f>Q103*H103</f>
        <v>1.0249999999999999</v>
      </c>
      <c r="S103" s="183">
        <v>0</v>
      </c>
      <c r="T103" s="184">
        <f>S103*H103</f>
        <v>0</v>
      </c>
      <c r="AR103" s="24" t="s">
        <v>221</v>
      </c>
      <c r="AT103" s="24" t="s">
        <v>256</v>
      </c>
      <c r="AU103" s="24" t="s">
        <v>84</v>
      </c>
      <c r="AY103" s="24" t="s">
        <v>171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4" t="s">
        <v>24</v>
      </c>
      <c r="BK103" s="185">
        <f>ROUND(I103*H103,2)</f>
        <v>0</v>
      </c>
      <c r="BL103" s="24" t="s">
        <v>177</v>
      </c>
      <c r="BM103" s="24" t="s">
        <v>766</v>
      </c>
    </row>
    <row r="104" spans="2:65" s="1" customFormat="1" ht="13.5">
      <c r="B104" s="41"/>
      <c r="D104" s="186" t="s">
        <v>179</v>
      </c>
      <c r="F104" s="187" t="s">
        <v>765</v>
      </c>
      <c r="I104" s="188"/>
      <c r="L104" s="41"/>
      <c r="M104" s="189"/>
      <c r="N104" s="42"/>
      <c r="O104" s="42"/>
      <c r="P104" s="42"/>
      <c r="Q104" s="42"/>
      <c r="R104" s="42"/>
      <c r="S104" s="42"/>
      <c r="T104" s="70"/>
      <c r="AT104" s="24" t="s">
        <v>179</v>
      </c>
      <c r="AU104" s="24" t="s">
        <v>84</v>
      </c>
    </row>
    <row r="105" spans="2:65" s="1" customFormat="1" ht="94.5">
      <c r="B105" s="41"/>
      <c r="D105" s="186" t="s">
        <v>181</v>
      </c>
      <c r="F105" s="190" t="s">
        <v>767</v>
      </c>
      <c r="I105" s="188"/>
      <c r="L105" s="41"/>
      <c r="M105" s="189"/>
      <c r="N105" s="42"/>
      <c r="O105" s="42"/>
      <c r="P105" s="42"/>
      <c r="Q105" s="42"/>
      <c r="R105" s="42"/>
      <c r="S105" s="42"/>
      <c r="T105" s="70"/>
      <c r="AT105" s="24" t="s">
        <v>181</v>
      </c>
      <c r="AU105" s="24" t="s">
        <v>84</v>
      </c>
    </row>
    <row r="106" spans="2:65" s="1" customFormat="1" ht="16.5" customHeight="1">
      <c r="B106" s="173"/>
      <c r="C106" s="174" t="s">
        <v>111</v>
      </c>
      <c r="D106" s="174" t="s">
        <v>173</v>
      </c>
      <c r="E106" s="175" t="s">
        <v>768</v>
      </c>
      <c r="F106" s="176" t="s">
        <v>769</v>
      </c>
      <c r="G106" s="177" t="s">
        <v>187</v>
      </c>
      <c r="H106" s="178">
        <v>105</v>
      </c>
      <c r="I106" s="179"/>
      <c r="J106" s="180">
        <f>ROUND(I106*H106,2)</f>
        <v>0</v>
      </c>
      <c r="K106" s="176" t="s">
        <v>195</v>
      </c>
      <c r="L106" s="41"/>
      <c r="M106" s="181" t="s">
        <v>5</v>
      </c>
      <c r="N106" s="182" t="s">
        <v>46</v>
      </c>
      <c r="O106" s="42"/>
      <c r="P106" s="183">
        <f>O106*H106</f>
        <v>0</v>
      </c>
      <c r="Q106" s="183">
        <v>6.0000000000000002E-5</v>
      </c>
      <c r="R106" s="183">
        <f>Q106*H106</f>
        <v>6.3E-3</v>
      </c>
      <c r="S106" s="183">
        <v>0</v>
      </c>
      <c r="T106" s="184">
        <f>S106*H106</f>
        <v>0</v>
      </c>
      <c r="AR106" s="24" t="s">
        <v>177</v>
      </c>
      <c r="AT106" s="24" t="s">
        <v>173</v>
      </c>
      <c r="AU106" s="24" t="s">
        <v>84</v>
      </c>
      <c r="AY106" s="24" t="s">
        <v>171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4" t="s">
        <v>24</v>
      </c>
      <c r="BK106" s="185">
        <f>ROUND(I106*H106,2)</f>
        <v>0</v>
      </c>
      <c r="BL106" s="24" t="s">
        <v>177</v>
      </c>
      <c r="BM106" s="24" t="s">
        <v>770</v>
      </c>
    </row>
    <row r="107" spans="2:65" s="1" customFormat="1" ht="13.5">
      <c r="B107" s="41"/>
      <c r="D107" s="186" t="s">
        <v>179</v>
      </c>
      <c r="F107" s="187" t="s">
        <v>771</v>
      </c>
      <c r="I107" s="188"/>
      <c r="L107" s="41"/>
      <c r="M107" s="189"/>
      <c r="N107" s="42"/>
      <c r="O107" s="42"/>
      <c r="P107" s="42"/>
      <c r="Q107" s="42"/>
      <c r="R107" s="42"/>
      <c r="S107" s="42"/>
      <c r="T107" s="70"/>
      <c r="AT107" s="24" t="s">
        <v>179</v>
      </c>
      <c r="AU107" s="24" t="s">
        <v>84</v>
      </c>
    </row>
    <row r="108" spans="2:65" s="1" customFormat="1" ht="16.5" customHeight="1">
      <c r="B108" s="173"/>
      <c r="C108" s="214" t="s">
        <v>114</v>
      </c>
      <c r="D108" s="214" t="s">
        <v>256</v>
      </c>
      <c r="E108" s="215" t="s">
        <v>772</v>
      </c>
      <c r="F108" s="216" t="s">
        <v>773</v>
      </c>
      <c r="G108" s="217" t="s">
        <v>330</v>
      </c>
      <c r="H108" s="218">
        <v>315</v>
      </c>
      <c r="I108" s="219"/>
      <c r="J108" s="220">
        <f>ROUND(I108*H108,2)</f>
        <v>0</v>
      </c>
      <c r="K108" s="216" t="s">
        <v>5</v>
      </c>
      <c r="L108" s="221"/>
      <c r="M108" s="222" t="s">
        <v>5</v>
      </c>
      <c r="N108" s="223" t="s">
        <v>46</v>
      </c>
      <c r="O108" s="42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24" t="s">
        <v>221</v>
      </c>
      <c r="AT108" s="24" t="s">
        <v>256</v>
      </c>
      <c r="AU108" s="24" t="s">
        <v>84</v>
      </c>
      <c r="AY108" s="24" t="s">
        <v>171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4" t="s">
        <v>24</v>
      </c>
      <c r="BK108" s="185">
        <f>ROUND(I108*H108,2)</f>
        <v>0</v>
      </c>
      <c r="BL108" s="24" t="s">
        <v>177</v>
      </c>
      <c r="BM108" s="24" t="s">
        <v>774</v>
      </c>
    </row>
    <row r="109" spans="2:65" s="1" customFormat="1" ht="13.5">
      <c r="B109" s="41"/>
      <c r="D109" s="186" t="s">
        <v>179</v>
      </c>
      <c r="F109" s="187" t="s">
        <v>773</v>
      </c>
      <c r="I109" s="188"/>
      <c r="L109" s="41"/>
      <c r="M109" s="189"/>
      <c r="N109" s="42"/>
      <c r="O109" s="42"/>
      <c r="P109" s="42"/>
      <c r="Q109" s="42"/>
      <c r="R109" s="42"/>
      <c r="S109" s="42"/>
      <c r="T109" s="70"/>
      <c r="AT109" s="24" t="s">
        <v>179</v>
      </c>
      <c r="AU109" s="24" t="s">
        <v>84</v>
      </c>
    </row>
    <row r="110" spans="2:65" s="11" customFormat="1" ht="13.5">
      <c r="B110" s="191"/>
      <c r="D110" s="186" t="s">
        <v>183</v>
      </c>
      <c r="E110" s="192" t="s">
        <v>5</v>
      </c>
      <c r="F110" s="193" t="s">
        <v>775</v>
      </c>
      <c r="H110" s="194">
        <v>315</v>
      </c>
      <c r="I110" s="195"/>
      <c r="L110" s="191"/>
      <c r="M110" s="196"/>
      <c r="N110" s="197"/>
      <c r="O110" s="197"/>
      <c r="P110" s="197"/>
      <c r="Q110" s="197"/>
      <c r="R110" s="197"/>
      <c r="S110" s="197"/>
      <c r="T110" s="198"/>
      <c r="AT110" s="192" t="s">
        <v>183</v>
      </c>
      <c r="AU110" s="192" t="s">
        <v>84</v>
      </c>
      <c r="AV110" s="11" t="s">
        <v>84</v>
      </c>
      <c r="AW110" s="11" t="s">
        <v>39</v>
      </c>
      <c r="AX110" s="11" t="s">
        <v>24</v>
      </c>
      <c r="AY110" s="192" t="s">
        <v>171</v>
      </c>
    </row>
    <row r="111" spans="2:65" s="1" customFormat="1" ht="16.5" customHeight="1">
      <c r="B111" s="173"/>
      <c r="C111" s="174" t="s">
        <v>117</v>
      </c>
      <c r="D111" s="174" t="s">
        <v>173</v>
      </c>
      <c r="E111" s="175" t="s">
        <v>776</v>
      </c>
      <c r="F111" s="176" t="s">
        <v>777</v>
      </c>
      <c r="G111" s="177" t="s">
        <v>187</v>
      </c>
      <c r="H111" s="178">
        <v>105</v>
      </c>
      <c r="I111" s="179"/>
      <c r="J111" s="180">
        <f>ROUND(I111*H111,2)</f>
        <v>0</v>
      </c>
      <c r="K111" s="176" t="s">
        <v>195</v>
      </c>
      <c r="L111" s="41"/>
      <c r="M111" s="181" t="s">
        <v>5</v>
      </c>
      <c r="N111" s="182" t="s">
        <v>46</v>
      </c>
      <c r="O111" s="42"/>
      <c r="P111" s="183">
        <f>O111*H111</f>
        <v>0</v>
      </c>
      <c r="Q111" s="183">
        <v>2.0799999999999998E-3</v>
      </c>
      <c r="R111" s="183">
        <f>Q111*H111</f>
        <v>0.21839999999999998</v>
      </c>
      <c r="S111" s="183">
        <v>0</v>
      </c>
      <c r="T111" s="184">
        <f>S111*H111</f>
        <v>0</v>
      </c>
      <c r="AR111" s="24" t="s">
        <v>177</v>
      </c>
      <c r="AT111" s="24" t="s">
        <v>173</v>
      </c>
      <c r="AU111" s="24" t="s">
        <v>84</v>
      </c>
      <c r="AY111" s="24" t="s">
        <v>171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4" t="s">
        <v>24</v>
      </c>
      <c r="BK111" s="185">
        <f>ROUND(I111*H111,2)</f>
        <v>0</v>
      </c>
      <c r="BL111" s="24" t="s">
        <v>177</v>
      </c>
      <c r="BM111" s="24" t="s">
        <v>778</v>
      </c>
    </row>
    <row r="112" spans="2:65" s="1" customFormat="1" ht="27">
      <c r="B112" s="41"/>
      <c r="D112" s="186" t="s">
        <v>179</v>
      </c>
      <c r="F112" s="187" t="s">
        <v>779</v>
      </c>
      <c r="I112" s="188"/>
      <c r="L112" s="41"/>
      <c r="M112" s="189"/>
      <c r="N112" s="42"/>
      <c r="O112" s="42"/>
      <c r="P112" s="42"/>
      <c r="Q112" s="42"/>
      <c r="R112" s="42"/>
      <c r="S112" s="42"/>
      <c r="T112" s="70"/>
      <c r="AT112" s="24" t="s">
        <v>179</v>
      </c>
      <c r="AU112" s="24" t="s">
        <v>84</v>
      </c>
    </row>
    <row r="113" spans="2:65" s="1" customFormat="1" ht="25.5" customHeight="1">
      <c r="B113" s="173"/>
      <c r="C113" s="174" t="s">
        <v>120</v>
      </c>
      <c r="D113" s="174" t="s">
        <v>173</v>
      </c>
      <c r="E113" s="175" t="s">
        <v>780</v>
      </c>
      <c r="F113" s="176" t="s">
        <v>781</v>
      </c>
      <c r="G113" s="177" t="s">
        <v>176</v>
      </c>
      <c r="H113" s="178">
        <v>515</v>
      </c>
      <c r="I113" s="179"/>
      <c r="J113" s="180">
        <f>ROUND(I113*H113,2)</f>
        <v>0</v>
      </c>
      <c r="K113" s="176" t="s">
        <v>195</v>
      </c>
      <c r="L113" s="41"/>
      <c r="M113" s="181" t="s">
        <v>5</v>
      </c>
      <c r="N113" s="182" t="s">
        <v>46</v>
      </c>
      <c r="O113" s="42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AR113" s="24" t="s">
        <v>177</v>
      </c>
      <c r="AT113" s="24" t="s">
        <v>173</v>
      </c>
      <c r="AU113" s="24" t="s">
        <v>84</v>
      </c>
      <c r="AY113" s="24" t="s">
        <v>171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24" t="s">
        <v>24</v>
      </c>
      <c r="BK113" s="185">
        <f>ROUND(I113*H113,2)</f>
        <v>0</v>
      </c>
      <c r="BL113" s="24" t="s">
        <v>177</v>
      </c>
      <c r="BM113" s="24" t="s">
        <v>782</v>
      </c>
    </row>
    <row r="114" spans="2:65" s="1" customFormat="1" ht="27">
      <c r="B114" s="41"/>
      <c r="D114" s="186" t="s">
        <v>179</v>
      </c>
      <c r="F114" s="187" t="s">
        <v>781</v>
      </c>
      <c r="I114" s="188"/>
      <c r="L114" s="41"/>
      <c r="M114" s="189"/>
      <c r="N114" s="42"/>
      <c r="O114" s="42"/>
      <c r="P114" s="42"/>
      <c r="Q114" s="42"/>
      <c r="R114" s="42"/>
      <c r="S114" s="42"/>
      <c r="T114" s="70"/>
      <c r="AT114" s="24" t="s">
        <v>179</v>
      </c>
      <c r="AU114" s="24" t="s">
        <v>84</v>
      </c>
    </row>
    <row r="115" spans="2:65" s="12" customFormat="1" ht="13.5">
      <c r="B115" s="199"/>
      <c r="D115" s="186" t="s">
        <v>183</v>
      </c>
      <c r="E115" s="200" t="s">
        <v>5</v>
      </c>
      <c r="F115" s="201" t="s">
        <v>783</v>
      </c>
      <c r="H115" s="200" t="s">
        <v>5</v>
      </c>
      <c r="I115" s="202"/>
      <c r="L115" s="199"/>
      <c r="M115" s="203"/>
      <c r="N115" s="204"/>
      <c r="O115" s="204"/>
      <c r="P115" s="204"/>
      <c r="Q115" s="204"/>
      <c r="R115" s="204"/>
      <c r="S115" s="204"/>
      <c r="T115" s="205"/>
      <c r="AT115" s="200" t="s">
        <v>183</v>
      </c>
      <c r="AU115" s="200" t="s">
        <v>84</v>
      </c>
      <c r="AV115" s="12" t="s">
        <v>24</v>
      </c>
      <c r="AW115" s="12" t="s">
        <v>39</v>
      </c>
      <c r="AX115" s="12" t="s">
        <v>75</v>
      </c>
      <c r="AY115" s="200" t="s">
        <v>171</v>
      </c>
    </row>
    <row r="116" spans="2:65" s="11" customFormat="1" ht="13.5">
      <c r="B116" s="191"/>
      <c r="D116" s="186" t="s">
        <v>183</v>
      </c>
      <c r="E116" s="192" t="s">
        <v>5</v>
      </c>
      <c r="F116" s="193" t="s">
        <v>763</v>
      </c>
      <c r="H116" s="194">
        <v>410</v>
      </c>
      <c r="I116" s="195"/>
      <c r="L116" s="191"/>
      <c r="M116" s="196"/>
      <c r="N116" s="197"/>
      <c r="O116" s="197"/>
      <c r="P116" s="197"/>
      <c r="Q116" s="197"/>
      <c r="R116" s="197"/>
      <c r="S116" s="197"/>
      <c r="T116" s="198"/>
      <c r="AT116" s="192" t="s">
        <v>183</v>
      </c>
      <c r="AU116" s="192" t="s">
        <v>84</v>
      </c>
      <c r="AV116" s="11" t="s">
        <v>84</v>
      </c>
      <c r="AW116" s="11" t="s">
        <v>39</v>
      </c>
      <c r="AX116" s="11" t="s">
        <v>75</v>
      </c>
      <c r="AY116" s="192" t="s">
        <v>171</v>
      </c>
    </row>
    <row r="117" spans="2:65" s="12" customFormat="1" ht="13.5">
      <c r="B117" s="199"/>
      <c r="D117" s="186" t="s">
        <v>183</v>
      </c>
      <c r="E117" s="200" t="s">
        <v>5</v>
      </c>
      <c r="F117" s="201" t="s">
        <v>784</v>
      </c>
      <c r="H117" s="200" t="s">
        <v>5</v>
      </c>
      <c r="I117" s="202"/>
      <c r="L117" s="199"/>
      <c r="M117" s="203"/>
      <c r="N117" s="204"/>
      <c r="O117" s="204"/>
      <c r="P117" s="204"/>
      <c r="Q117" s="204"/>
      <c r="R117" s="204"/>
      <c r="S117" s="204"/>
      <c r="T117" s="205"/>
      <c r="AT117" s="200" t="s">
        <v>183</v>
      </c>
      <c r="AU117" s="200" t="s">
        <v>84</v>
      </c>
      <c r="AV117" s="12" t="s">
        <v>24</v>
      </c>
      <c r="AW117" s="12" t="s">
        <v>39</v>
      </c>
      <c r="AX117" s="12" t="s">
        <v>75</v>
      </c>
      <c r="AY117" s="200" t="s">
        <v>171</v>
      </c>
    </row>
    <row r="118" spans="2:65" s="11" customFormat="1" ht="13.5">
      <c r="B118" s="191"/>
      <c r="D118" s="186" t="s">
        <v>183</v>
      </c>
      <c r="E118" s="192" t="s">
        <v>5</v>
      </c>
      <c r="F118" s="193" t="s">
        <v>701</v>
      </c>
      <c r="H118" s="194">
        <v>105</v>
      </c>
      <c r="I118" s="195"/>
      <c r="L118" s="191"/>
      <c r="M118" s="196"/>
      <c r="N118" s="197"/>
      <c r="O118" s="197"/>
      <c r="P118" s="197"/>
      <c r="Q118" s="197"/>
      <c r="R118" s="197"/>
      <c r="S118" s="197"/>
      <c r="T118" s="198"/>
      <c r="AT118" s="192" t="s">
        <v>183</v>
      </c>
      <c r="AU118" s="192" t="s">
        <v>84</v>
      </c>
      <c r="AV118" s="11" t="s">
        <v>84</v>
      </c>
      <c r="AW118" s="11" t="s">
        <v>39</v>
      </c>
      <c r="AX118" s="11" t="s">
        <v>75</v>
      </c>
      <c r="AY118" s="192" t="s">
        <v>171</v>
      </c>
    </row>
    <row r="119" spans="2:65" s="13" customFormat="1" ht="13.5">
      <c r="B119" s="206"/>
      <c r="D119" s="186" t="s">
        <v>183</v>
      </c>
      <c r="E119" s="207" t="s">
        <v>5</v>
      </c>
      <c r="F119" s="208" t="s">
        <v>249</v>
      </c>
      <c r="H119" s="209">
        <v>515</v>
      </c>
      <c r="I119" s="210"/>
      <c r="L119" s="206"/>
      <c r="M119" s="211"/>
      <c r="N119" s="212"/>
      <c r="O119" s="212"/>
      <c r="P119" s="212"/>
      <c r="Q119" s="212"/>
      <c r="R119" s="212"/>
      <c r="S119" s="212"/>
      <c r="T119" s="213"/>
      <c r="AT119" s="207" t="s">
        <v>183</v>
      </c>
      <c r="AU119" s="207" t="s">
        <v>84</v>
      </c>
      <c r="AV119" s="13" t="s">
        <v>177</v>
      </c>
      <c r="AW119" s="13" t="s">
        <v>39</v>
      </c>
      <c r="AX119" s="13" t="s">
        <v>24</v>
      </c>
      <c r="AY119" s="207" t="s">
        <v>171</v>
      </c>
    </row>
    <row r="120" spans="2:65" s="1" customFormat="1" ht="16.5" customHeight="1">
      <c r="B120" s="173"/>
      <c r="C120" s="174" t="s">
        <v>11</v>
      </c>
      <c r="D120" s="174" t="s">
        <v>173</v>
      </c>
      <c r="E120" s="175" t="s">
        <v>785</v>
      </c>
      <c r="F120" s="176" t="s">
        <v>786</v>
      </c>
      <c r="G120" s="177" t="s">
        <v>194</v>
      </c>
      <c r="H120" s="178">
        <v>6.7249999999999996</v>
      </c>
      <c r="I120" s="179"/>
      <c r="J120" s="180">
        <f>ROUND(I120*H120,2)</f>
        <v>0</v>
      </c>
      <c r="K120" s="176" t="s">
        <v>195</v>
      </c>
      <c r="L120" s="41"/>
      <c r="M120" s="181" t="s">
        <v>5</v>
      </c>
      <c r="N120" s="182" t="s">
        <v>46</v>
      </c>
      <c r="O120" s="42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AR120" s="24" t="s">
        <v>177</v>
      </c>
      <c r="AT120" s="24" t="s">
        <v>173</v>
      </c>
      <c r="AU120" s="24" t="s">
        <v>84</v>
      </c>
      <c r="AY120" s="24" t="s">
        <v>171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24" t="s">
        <v>24</v>
      </c>
      <c r="BK120" s="185">
        <f>ROUND(I120*H120,2)</f>
        <v>0</v>
      </c>
      <c r="BL120" s="24" t="s">
        <v>177</v>
      </c>
      <c r="BM120" s="24" t="s">
        <v>787</v>
      </c>
    </row>
    <row r="121" spans="2:65" s="1" customFormat="1" ht="13.5">
      <c r="B121" s="41"/>
      <c r="D121" s="186" t="s">
        <v>179</v>
      </c>
      <c r="F121" s="187" t="s">
        <v>788</v>
      </c>
      <c r="I121" s="188"/>
      <c r="L121" s="41"/>
      <c r="M121" s="189"/>
      <c r="N121" s="42"/>
      <c r="O121" s="42"/>
      <c r="P121" s="42"/>
      <c r="Q121" s="42"/>
      <c r="R121" s="42"/>
      <c r="S121" s="42"/>
      <c r="T121" s="70"/>
      <c r="AT121" s="24" t="s">
        <v>179</v>
      </c>
      <c r="AU121" s="24" t="s">
        <v>84</v>
      </c>
    </row>
    <row r="122" spans="2:65" s="12" customFormat="1" ht="13.5">
      <c r="B122" s="199"/>
      <c r="D122" s="186" t="s">
        <v>183</v>
      </c>
      <c r="E122" s="200" t="s">
        <v>5</v>
      </c>
      <c r="F122" s="201" t="s">
        <v>789</v>
      </c>
      <c r="H122" s="200" t="s">
        <v>5</v>
      </c>
      <c r="I122" s="202"/>
      <c r="L122" s="199"/>
      <c r="M122" s="203"/>
      <c r="N122" s="204"/>
      <c r="O122" s="204"/>
      <c r="P122" s="204"/>
      <c r="Q122" s="204"/>
      <c r="R122" s="204"/>
      <c r="S122" s="204"/>
      <c r="T122" s="205"/>
      <c r="AT122" s="200" t="s">
        <v>183</v>
      </c>
      <c r="AU122" s="200" t="s">
        <v>84</v>
      </c>
      <c r="AV122" s="12" t="s">
        <v>24</v>
      </c>
      <c r="AW122" s="12" t="s">
        <v>39</v>
      </c>
      <c r="AX122" s="12" t="s">
        <v>75</v>
      </c>
      <c r="AY122" s="200" t="s">
        <v>171</v>
      </c>
    </row>
    <row r="123" spans="2:65" s="12" customFormat="1" ht="13.5">
      <c r="B123" s="199"/>
      <c r="D123" s="186" t="s">
        <v>183</v>
      </c>
      <c r="E123" s="200" t="s">
        <v>5</v>
      </c>
      <c r="F123" s="201" t="s">
        <v>790</v>
      </c>
      <c r="H123" s="200" t="s">
        <v>5</v>
      </c>
      <c r="I123" s="202"/>
      <c r="L123" s="199"/>
      <c r="M123" s="203"/>
      <c r="N123" s="204"/>
      <c r="O123" s="204"/>
      <c r="P123" s="204"/>
      <c r="Q123" s="204"/>
      <c r="R123" s="204"/>
      <c r="S123" s="204"/>
      <c r="T123" s="205"/>
      <c r="AT123" s="200" t="s">
        <v>183</v>
      </c>
      <c r="AU123" s="200" t="s">
        <v>84</v>
      </c>
      <c r="AV123" s="12" t="s">
        <v>24</v>
      </c>
      <c r="AW123" s="12" t="s">
        <v>39</v>
      </c>
      <c r="AX123" s="12" t="s">
        <v>75</v>
      </c>
      <c r="AY123" s="200" t="s">
        <v>171</v>
      </c>
    </row>
    <row r="124" spans="2:65" s="11" customFormat="1" ht="13.5">
      <c r="B124" s="191"/>
      <c r="D124" s="186" t="s">
        <v>183</v>
      </c>
      <c r="E124" s="192" t="s">
        <v>5</v>
      </c>
      <c r="F124" s="193" t="s">
        <v>791</v>
      </c>
      <c r="H124" s="194">
        <v>2.625</v>
      </c>
      <c r="I124" s="195"/>
      <c r="L124" s="191"/>
      <c r="M124" s="196"/>
      <c r="N124" s="197"/>
      <c r="O124" s="197"/>
      <c r="P124" s="197"/>
      <c r="Q124" s="197"/>
      <c r="R124" s="197"/>
      <c r="S124" s="197"/>
      <c r="T124" s="198"/>
      <c r="AT124" s="192" t="s">
        <v>183</v>
      </c>
      <c r="AU124" s="192" t="s">
        <v>84</v>
      </c>
      <c r="AV124" s="11" t="s">
        <v>84</v>
      </c>
      <c r="AW124" s="11" t="s">
        <v>39</v>
      </c>
      <c r="AX124" s="11" t="s">
        <v>75</v>
      </c>
      <c r="AY124" s="192" t="s">
        <v>171</v>
      </c>
    </row>
    <row r="125" spans="2:65" s="12" customFormat="1" ht="13.5">
      <c r="B125" s="199"/>
      <c r="D125" s="186" t="s">
        <v>183</v>
      </c>
      <c r="E125" s="200" t="s">
        <v>5</v>
      </c>
      <c r="F125" s="201" t="s">
        <v>792</v>
      </c>
      <c r="H125" s="200" t="s">
        <v>5</v>
      </c>
      <c r="I125" s="202"/>
      <c r="L125" s="199"/>
      <c r="M125" s="203"/>
      <c r="N125" s="204"/>
      <c r="O125" s="204"/>
      <c r="P125" s="204"/>
      <c r="Q125" s="204"/>
      <c r="R125" s="204"/>
      <c r="S125" s="204"/>
      <c r="T125" s="205"/>
      <c r="AT125" s="200" t="s">
        <v>183</v>
      </c>
      <c r="AU125" s="200" t="s">
        <v>84</v>
      </c>
      <c r="AV125" s="12" t="s">
        <v>24</v>
      </c>
      <c r="AW125" s="12" t="s">
        <v>39</v>
      </c>
      <c r="AX125" s="12" t="s">
        <v>75</v>
      </c>
      <c r="AY125" s="200" t="s">
        <v>171</v>
      </c>
    </row>
    <row r="126" spans="2:65" s="11" customFormat="1" ht="13.5">
      <c r="B126" s="191"/>
      <c r="D126" s="186" t="s">
        <v>183</v>
      </c>
      <c r="E126" s="192" t="s">
        <v>5</v>
      </c>
      <c r="F126" s="193" t="s">
        <v>793</v>
      </c>
      <c r="H126" s="194">
        <v>4.0999999999999996</v>
      </c>
      <c r="I126" s="195"/>
      <c r="L126" s="191"/>
      <c r="M126" s="196"/>
      <c r="N126" s="197"/>
      <c r="O126" s="197"/>
      <c r="P126" s="197"/>
      <c r="Q126" s="197"/>
      <c r="R126" s="197"/>
      <c r="S126" s="197"/>
      <c r="T126" s="198"/>
      <c r="AT126" s="192" t="s">
        <v>183</v>
      </c>
      <c r="AU126" s="192" t="s">
        <v>84</v>
      </c>
      <c r="AV126" s="11" t="s">
        <v>84</v>
      </c>
      <c r="AW126" s="11" t="s">
        <v>39</v>
      </c>
      <c r="AX126" s="11" t="s">
        <v>75</v>
      </c>
      <c r="AY126" s="192" t="s">
        <v>171</v>
      </c>
    </row>
    <row r="127" spans="2:65" s="13" customFormat="1" ht="13.5">
      <c r="B127" s="206"/>
      <c r="D127" s="186" t="s">
        <v>183</v>
      </c>
      <c r="E127" s="207" t="s">
        <v>5</v>
      </c>
      <c r="F127" s="208" t="s">
        <v>249</v>
      </c>
      <c r="H127" s="209">
        <v>6.7249999999999996</v>
      </c>
      <c r="I127" s="210"/>
      <c r="L127" s="206"/>
      <c r="M127" s="211"/>
      <c r="N127" s="212"/>
      <c r="O127" s="212"/>
      <c r="P127" s="212"/>
      <c r="Q127" s="212"/>
      <c r="R127" s="212"/>
      <c r="S127" s="212"/>
      <c r="T127" s="213"/>
      <c r="AT127" s="207" t="s">
        <v>183</v>
      </c>
      <c r="AU127" s="207" t="s">
        <v>84</v>
      </c>
      <c r="AV127" s="13" t="s">
        <v>177</v>
      </c>
      <c r="AW127" s="13" t="s">
        <v>39</v>
      </c>
      <c r="AX127" s="13" t="s">
        <v>24</v>
      </c>
      <c r="AY127" s="207" t="s">
        <v>171</v>
      </c>
    </row>
    <row r="128" spans="2:65" s="10" customFormat="1" ht="29.85" customHeight="1">
      <c r="B128" s="160"/>
      <c r="D128" s="161" t="s">
        <v>74</v>
      </c>
      <c r="E128" s="171" t="s">
        <v>436</v>
      </c>
      <c r="F128" s="171" t="s">
        <v>437</v>
      </c>
      <c r="I128" s="163"/>
      <c r="J128" s="172">
        <f>BK128</f>
        <v>0</v>
      </c>
      <c r="L128" s="160"/>
      <c r="M128" s="165"/>
      <c r="N128" s="166"/>
      <c r="O128" s="166"/>
      <c r="P128" s="167">
        <f>SUM(P129:P130)</f>
        <v>0</v>
      </c>
      <c r="Q128" s="166"/>
      <c r="R128" s="167">
        <f>SUM(R129:R130)</f>
        <v>0</v>
      </c>
      <c r="S128" s="166"/>
      <c r="T128" s="168">
        <f>SUM(T129:T130)</f>
        <v>0</v>
      </c>
      <c r="AR128" s="161" t="s">
        <v>24</v>
      </c>
      <c r="AT128" s="169" t="s">
        <v>74</v>
      </c>
      <c r="AU128" s="169" t="s">
        <v>24</v>
      </c>
      <c r="AY128" s="161" t="s">
        <v>171</v>
      </c>
      <c r="BK128" s="170">
        <f>SUM(BK129:BK130)</f>
        <v>0</v>
      </c>
    </row>
    <row r="129" spans="2:65" s="1" customFormat="1" ht="16.5" customHeight="1">
      <c r="B129" s="173"/>
      <c r="C129" s="174" t="s">
        <v>125</v>
      </c>
      <c r="D129" s="174" t="s">
        <v>173</v>
      </c>
      <c r="E129" s="175" t="s">
        <v>794</v>
      </c>
      <c r="F129" s="176" t="s">
        <v>795</v>
      </c>
      <c r="G129" s="177" t="s">
        <v>259</v>
      </c>
      <c r="H129" s="178">
        <v>1.502</v>
      </c>
      <c r="I129" s="179"/>
      <c r="J129" s="180">
        <f>ROUND(I129*H129,2)</f>
        <v>0</v>
      </c>
      <c r="K129" s="176" t="s">
        <v>195</v>
      </c>
      <c r="L129" s="41"/>
      <c r="M129" s="181" t="s">
        <v>5</v>
      </c>
      <c r="N129" s="182" t="s">
        <v>46</v>
      </c>
      <c r="O129" s="42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AR129" s="24" t="s">
        <v>177</v>
      </c>
      <c r="AT129" s="24" t="s">
        <v>173</v>
      </c>
      <c r="AU129" s="24" t="s">
        <v>84</v>
      </c>
      <c r="AY129" s="24" t="s">
        <v>171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24" t="s">
        <v>24</v>
      </c>
      <c r="BK129" s="185">
        <f>ROUND(I129*H129,2)</f>
        <v>0</v>
      </c>
      <c r="BL129" s="24" t="s">
        <v>177</v>
      </c>
      <c r="BM129" s="24" t="s">
        <v>796</v>
      </c>
    </row>
    <row r="130" spans="2:65" s="1" customFormat="1" ht="13.5">
      <c r="B130" s="41"/>
      <c r="D130" s="186" t="s">
        <v>179</v>
      </c>
      <c r="F130" s="187" t="s">
        <v>797</v>
      </c>
      <c r="I130" s="188"/>
      <c r="L130" s="41"/>
      <c r="M130" s="224"/>
      <c r="N130" s="225"/>
      <c r="O130" s="225"/>
      <c r="P130" s="225"/>
      <c r="Q130" s="225"/>
      <c r="R130" s="225"/>
      <c r="S130" s="225"/>
      <c r="T130" s="226"/>
      <c r="AT130" s="24" t="s">
        <v>179</v>
      </c>
      <c r="AU130" s="24" t="s">
        <v>84</v>
      </c>
    </row>
    <row r="131" spans="2:65" s="1" customFormat="1" ht="6.95" customHeight="1">
      <c r="B131" s="56"/>
      <c r="C131" s="57"/>
      <c r="D131" s="57"/>
      <c r="E131" s="57"/>
      <c r="F131" s="57"/>
      <c r="G131" s="57"/>
      <c r="H131" s="57"/>
      <c r="I131" s="127"/>
      <c r="J131" s="57"/>
      <c r="K131" s="57"/>
      <c r="L131" s="41"/>
    </row>
  </sheetData>
  <autoFilter ref="C78:K130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99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798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ROUND(J84,2)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ROUND(SUM(BE84:BE119), 2)</f>
        <v>0</v>
      </c>
      <c r="G30" s="42"/>
      <c r="H30" s="42"/>
      <c r="I30" s="119">
        <v>0.21</v>
      </c>
      <c r="J30" s="118">
        <f>ROUND(ROUND((SUM(BE84:BE119)),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ROUND(SUM(BF84:BF119), 2)</f>
        <v>0</v>
      </c>
      <c r="G31" s="42"/>
      <c r="H31" s="42"/>
      <c r="I31" s="119">
        <v>0.15</v>
      </c>
      <c r="J31" s="118">
        <f>ROUND(ROUND((SUM(BF84:BF119)),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ROUND(SUM(BG84:BG119),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ROUND(SUM(BH84:BH119),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ROUND(SUM(BI84:BI119),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06 - SO 201 Vyspravení stávající lávky č.4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J84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J85</f>
        <v>0</v>
      </c>
      <c r="K57" s="141"/>
    </row>
    <row r="58" spans="2:47" s="8" customFormat="1" ht="19.899999999999999" customHeight="1">
      <c r="B58" s="142"/>
      <c r="C58" s="143"/>
      <c r="D58" s="144" t="s">
        <v>151</v>
      </c>
      <c r="E58" s="145"/>
      <c r="F58" s="145"/>
      <c r="G58" s="145"/>
      <c r="H58" s="145"/>
      <c r="I58" s="146"/>
      <c r="J58" s="147">
        <f>J86</f>
        <v>0</v>
      </c>
      <c r="K58" s="148"/>
    </row>
    <row r="59" spans="2:47" s="8" customFormat="1" ht="19.899999999999999" customHeight="1">
      <c r="B59" s="142"/>
      <c r="C59" s="143"/>
      <c r="D59" s="144" t="s">
        <v>152</v>
      </c>
      <c r="E59" s="145"/>
      <c r="F59" s="145"/>
      <c r="G59" s="145"/>
      <c r="H59" s="145"/>
      <c r="I59" s="146"/>
      <c r="J59" s="147">
        <f>J92</f>
        <v>0</v>
      </c>
      <c r="K59" s="148"/>
    </row>
    <row r="60" spans="2:47" s="8" customFormat="1" ht="19.899999999999999" customHeight="1">
      <c r="B60" s="142"/>
      <c r="C60" s="143"/>
      <c r="D60" s="144" t="s">
        <v>153</v>
      </c>
      <c r="E60" s="145"/>
      <c r="F60" s="145"/>
      <c r="G60" s="145"/>
      <c r="H60" s="145"/>
      <c r="I60" s="146"/>
      <c r="J60" s="147">
        <f>J97</f>
        <v>0</v>
      </c>
      <c r="K60" s="148"/>
    </row>
    <row r="61" spans="2:47" s="8" customFormat="1" ht="19.899999999999999" customHeight="1">
      <c r="B61" s="142"/>
      <c r="C61" s="143"/>
      <c r="D61" s="144" t="s">
        <v>154</v>
      </c>
      <c r="E61" s="145"/>
      <c r="F61" s="145"/>
      <c r="G61" s="145"/>
      <c r="H61" s="145"/>
      <c r="I61" s="146"/>
      <c r="J61" s="147">
        <f>J106</f>
        <v>0</v>
      </c>
      <c r="K61" s="148"/>
    </row>
    <row r="62" spans="2:47" s="7" customFormat="1" ht="24.95" customHeight="1">
      <c r="B62" s="135"/>
      <c r="C62" s="136"/>
      <c r="D62" s="137" t="s">
        <v>446</v>
      </c>
      <c r="E62" s="138"/>
      <c r="F62" s="138"/>
      <c r="G62" s="138"/>
      <c r="H62" s="138"/>
      <c r="I62" s="139"/>
      <c r="J62" s="140">
        <f>J109</f>
        <v>0</v>
      </c>
      <c r="K62" s="141"/>
    </row>
    <row r="63" spans="2:47" s="8" customFormat="1" ht="19.899999999999999" customHeight="1">
      <c r="B63" s="142"/>
      <c r="C63" s="143"/>
      <c r="D63" s="144" t="s">
        <v>447</v>
      </c>
      <c r="E63" s="145"/>
      <c r="F63" s="145"/>
      <c r="G63" s="145"/>
      <c r="H63" s="145"/>
      <c r="I63" s="146"/>
      <c r="J63" s="147">
        <f>J110</f>
        <v>0</v>
      </c>
      <c r="K63" s="148"/>
    </row>
    <row r="64" spans="2:47" s="8" customFormat="1" ht="19.899999999999999" customHeight="1">
      <c r="B64" s="142"/>
      <c r="C64" s="143"/>
      <c r="D64" s="144" t="s">
        <v>448</v>
      </c>
      <c r="E64" s="145"/>
      <c r="F64" s="145"/>
      <c r="G64" s="145"/>
      <c r="H64" s="145"/>
      <c r="I64" s="146"/>
      <c r="J64" s="147">
        <f>J115</f>
        <v>0</v>
      </c>
      <c r="K64" s="148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06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27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28"/>
      <c r="J70" s="60"/>
      <c r="K70" s="60"/>
      <c r="L70" s="41"/>
    </row>
    <row r="71" spans="2:12" s="1" customFormat="1" ht="36.950000000000003" customHeight="1">
      <c r="B71" s="41"/>
      <c r="C71" s="61" t="s">
        <v>155</v>
      </c>
      <c r="L71" s="41"/>
    </row>
    <row r="72" spans="2:12" s="1" customFormat="1" ht="6.95" customHeight="1">
      <c r="B72" s="41"/>
      <c r="L72" s="41"/>
    </row>
    <row r="73" spans="2:12" s="1" customFormat="1" ht="14.45" customHeight="1">
      <c r="B73" s="41"/>
      <c r="C73" s="63" t="s">
        <v>19</v>
      </c>
      <c r="L73" s="41"/>
    </row>
    <row r="74" spans="2:12" s="1" customFormat="1" ht="16.5" customHeight="1">
      <c r="B74" s="41"/>
      <c r="E74" s="363" t="str">
        <f>E7</f>
        <v>Revitalizace Mlýnského náhonu Proskovice</v>
      </c>
      <c r="F74" s="364"/>
      <c r="G74" s="364"/>
      <c r="H74" s="364"/>
      <c r="L74" s="41"/>
    </row>
    <row r="75" spans="2:12" s="1" customFormat="1" ht="14.45" customHeight="1">
      <c r="B75" s="41"/>
      <c r="C75" s="63" t="s">
        <v>141</v>
      </c>
      <c r="L75" s="41"/>
    </row>
    <row r="76" spans="2:12" s="1" customFormat="1" ht="17.25" customHeight="1">
      <c r="B76" s="41"/>
      <c r="E76" s="339" t="str">
        <f>E9</f>
        <v>06 - SO 201 Vyspravení stávající lávky č.4</v>
      </c>
      <c r="F76" s="365"/>
      <c r="G76" s="365"/>
      <c r="H76" s="365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25</v>
      </c>
      <c r="F78" s="149" t="str">
        <f>F12</f>
        <v xml:space="preserve"> </v>
      </c>
      <c r="I78" s="150" t="s">
        <v>27</v>
      </c>
      <c r="J78" s="67" t="str">
        <f>IF(J12="","",J12)</f>
        <v>12. 11. 2015</v>
      </c>
      <c r="L78" s="41"/>
    </row>
    <row r="79" spans="2:12" s="1" customFormat="1" ht="6.95" customHeight="1">
      <c r="B79" s="41"/>
      <c r="L79" s="41"/>
    </row>
    <row r="80" spans="2:12" s="1" customFormat="1">
      <c r="B80" s="41"/>
      <c r="C80" s="63" t="s">
        <v>31</v>
      </c>
      <c r="F80" s="149" t="str">
        <f>E15</f>
        <v>Statutární mšsto Ostrava, MO Proskovice</v>
      </c>
      <c r="I80" s="150" t="s">
        <v>37</v>
      </c>
      <c r="J80" s="149" t="str">
        <f>E21</f>
        <v>Sweco Hydroprojekt a.s., OZ Ostrava</v>
      </c>
      <c r="L80" s="41"/>
    </row>
    <row r="81" spans="2:65" s="1" customFormat="1" ht="14.45" customHeight="1">
      <c r="B81" s="41"/>
      <c r="C81" s="63" t="s">
        <v>35</v>
      </c>
      <c r="F81" s="149" t="str">
        <f>IF(E18="","",E18)</f>
        <v/>
      </c>
      <c r="L81" s="41"/>
    </row>
    <row r="82" spans="2:65" s="1" customFormat="1" ht="10.35" customHeight="1">
      <c r="B82" s="41"/>
      <c r="L82" s="41"/>
    </row>
    <row r="83" spans="2:65" s="9" customFormat="1" ht="29.25" customHeight="1">
      <c r="B83" s="151"/>
      <c r="C83" s="152" t="s">
        <v>156</v>
      </c>
      <c r="D83" s="153" t="s">
        <v>60</v>
      </c>
      <c r="E83" s="153" t="s">
        <v>56</v>
      </c>
      <c r="F83" s="153" t="s">
        <v>157</v>
      </c>
      <c r="G83" s="153" t="s">
        <v>158</v>
      </c>
      <c r="H83" s="153" t="s">
        <v>159</v>
      </c>
      <c r="I83" s="154" t="s">
        <v>160</v>
      </c>
      <c r="J83" s="153" t="s">
        <v>145</v>
      </c>
      <c r="K83" s="155" t="s">
        <v>161</v>
      </c>
      <c r="L83" s="151"/>
      <c r="M83" s="73" t="s">
        <v>162</v>
      </c>
      <c r="N83" s="74" t="s">
        <v>45</v>
      </c>
      <c r="O83" s="74" t="s">
        <v>163</v>
      </c>
      <c r="P83" s="74" t="s">
        <v>164</v>
      </c>
      <c r="Q83" s="74" t="s">
        <v>165</v>
      </c>
      <c r="R83" s="74" t="s">
        <v>166</v>
      </c>
      <c r="S83" s="74" t="s">
        <v>167</v>
      </c>
      <c r="T83" s="75" t="s">
        <v>168</v>
      </c>
    </row>
    <row r="84" spans="2:65" s="1" customFormat="1" ht="29.25" customHeight="1">
      <c r="B84" s="41"/>
      <c r="C84" s="77" t="s">
        <v>146</v>
      </c>
      <c r="J84" s="156">
        <f>BK84</f>
        <v>0</v>
      </c>
      <c r="L84" s="41"/>
      <c r="M84" s="76"/>
      <c r="N84" s="68"/>
      <c r="O84" s="68"/>
      <c r="P84" s="157">
        <f>P85+P109</f>
        <v>0</v>
      </c>
      <c r="Q84" s="68"/>
      <c r="R84" s="157">
        <f>R85+R109</f>
        <v>0.69775748000000004</v>
      </c>
      <c r="S84" s="68"/>
      <c r="T84" s="158">
        <f>T85+T109</f>
        <v>0.79520499999999994</v>
      </c>
      <c r="AT84" s="24" t="s">
        <v>74</v>
      </c>
      <c r="AU84" s="24" t="s">
        <v>147</v>
      </c>
      <c r="BK84" s="159">
        <f>BK85+BK109</f>
        <v>0</v>
      </c>
    </row>
    <row r="85" spans="2:65" s="10" customFormat="1" ht="37.35" customHeight="1">
      <c r="B85" s="160"/>
      <c r="D85" s="161" t="s">
        <v>74</v>
      </c>
      <c r="E85" s="162" t="s">
        <v>169</v>
      </c>
      <c r="F85" s="162" t="s">
        <v>170</v>
      </c>
      <c r="I85" s="163"/>
      <c r="J85" s="164">
        <f>BK85</f>
        <v>0</v>
      </c>
      <c r="L85" s="160"/>
      <c r="M85" s="165"/>
      <c r="N85" s="166"/>
      <c r="O85" s="166"/>
      <c r="P85" s="167">
        <f>P86+P92+P97+P106</f>
        <v>0</v>
      </c>
      <c r="Q85" s="166"/>
      <c r="R85" s="167">
        <f>R86+R92+R97+R106</f>
        <v>0.69596036000000006</v>
      </c>
      <c r="S85" s="166"/>
      <c r="T85" s="168">
        <f>T86+T92+T97+T106</f>
        <v>0.79520499999999994</v>
      </c>
      <c r="AR85" s="161" t="s">
        <v>24</v>
      </c>
      <c r="AT85" s="169" t="s">
        <v>74</v>
      </c>
      <c r="AU85" s="169" t="s">
        <v>75</v>
      </c>
      <c r="AY85" s="161" t="s">
        <v>171</v>
      </c>
      <c r="BK85" s="170">
        <f>BK86+BK92+BK97+BK106</f>
        <v>0</v>
      </c>
    </row>
    <row r="86" spans="2:65" s="10" customFormat="1" ht="19.899999999999999" customHeight="1">
      <c r="B86" s="160"/>
      <c r="D86" s="161" t="s">
        <v>74</v>
      </c>
      <c r="E86" s="171" t="s">
        <v>177</v>
      </c>
      <c r="F86" s="171" t="s">
        <v>314</v>
      </c>
      <c r="I86" s="163"/>
      <c r="J86" s="172">
        <f>BK86</f>
        <v>0</v>
      </c>
      <c r="L86" s="160"/>
      <c r="M86" s="165"/>
      <c r="N86" s="166"/>
      <c r="O86" s="166"/>
      <c r="P86" s="167">
        <f>SUM(P87:P91)</f>
        <v>0</v>
      </c>
      <c r="Q86" s="166"/>
      <c r="R86" s="167">
        <f>SUM(R87:R91)</f>
        <v>0.69596036000000006</v>
      </c>
      <c r="S86" s="166"/>
      <c r="T86" s="168">
        <f>SUM(T87:T91)</f>
        <v>0</v>
      </c>
      <c r="AR86" s="161" t="s">
        <v>24</v>
      </c>
      <c r="AT86" s="169" t="s">
        <v>74</v>
      </c>
      <c r="AU86" s="169" t="s">
        <v>24</v>
      </c>
      <c r="AY86" s="161" t="s">
        <v>171</v>
      </c>
      <c r="BK86" s="170">
        <f>SUM(BK87:BK91)</f>
        <v>0</v>
      </c>
    </row>
    <row r="87" spans="2:65" s="1" customFormat="1" ht="16.5" customHeight="1">
      <c r="B87" s="173"/>
      <c r="C87" s="174" t="s">
        <v>24</v>
      </c>
      <c r="D87" s="174" t="s">
        <v>173</v>
      </c>
      <c r="E87" s="175" t="s">
        <v>799</v>
      </c>
      <c r="F87" s="176" t="s">
        <v>800</v>
      </c>
      <c r="G87" s="177" t="s">
        <v>194</v>
      </c>
      <c r="H87" s="178">
        <v>1.1140000000000001</v>
      </c>
      <c r="I87" s="179"/>
      <c r="J87" s="180">
        <f>ROUND(I87*H87,2)</f>
        <v>0</v>
      </c>
      <c r="K87" s="176" t="s">
        <v>195</v>
      </c>
      <c r="L87" s="41"/>
      <c r="M87" s="181" t="s">
        <v>5</v>
      </c>
      <c r="N87" s="182" t="s">
        <v>46</v>
      </c>
      <c r="O87" s="42"/>
      <c r="P87" s="183">
        <f>O87*H87</f>
        <v>0</v>
      </c>
      <c r="Q87" s="183">
        <v>0.62473999999999996</v>
      </c>
      <c r="R87" s="183">
        <f>Q87*H87</f>
        <v>0.69596036000000006</v>
      </c>
      <c r="S87" s="183">
        <v>0</v>
      </c>
      <c r="T87" s="184">
        <f>S87*H87</f>
        <v>0</v>
      </c>
      <c r="AR87" s="24" t="s">
        <v>177</v>
      </c>
      <c r="AT87" s="24" t="s">
        <v>173</v>
      </c>
      <c r="AU87" s="24" t="s">
        <v>84</v>
      </c>
      <c r="AY87" s="24" t="s">
        <v>171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4" t="s">
        <v>24</v>
      </c>
      <c r="BK87" s="185">
        <f>ROUND(I87*H87,2)</f>
        <v>0</v>
      </c>
      <c r="BL87" s="24" t="s">
        <v>177</v>
      </c>
      <c r="BM87" s="24" t="s">
        <v>801</v>
      </c>
    </row>
    <row r="88" spans="2:65" s="1" customFormat="1" ht="13.5">
      <c r="B88" s="41"/>
      <c r="D88" s="186" t="s">
        <v>179</v>
      </c>
      <c r="F88" s="187" t="s">
        <v>802</v>
      </c>
      <c r="I88" s="188"/>
      <c r="L88" s="41"/>
      <c r="M88" s="189"/>
      <c r="N88" s="42"/>
      <c r="O88" s="42"/>
      <c r="P88" s="42"/>
      <c r="Q88" s="42"/>
      <c r="R88" s="42"/>
      <c r="S88" s="42"/>
      <c r="T88" s="70"/>
      <c r="AT88" s="24" t="s">
        <v>179</v>
      </c>
      <c r="AU88" s="24" t="s">
        <v>84</v>
      </c>
    </row>
    <row r="89" spans="2:65" s="1" customFormat="1" ht="27">
      <c r="B89" s="41"/>
      <c r="D89" s="186" t="s">
        <v>181</v>
      </c>
      <c r="F89" s="190" t="s">
        <v>803</v>
      </c>
      <c r="I89" s="188"/>
      <c r="L89" s="41"/>
      <c r="M89" s="189"/>
      <c r="N89" s="42"/>
      <c r="O89" s="42"/>
      <c r="P89" s="42"/>
      <c r="Q89" s="42"/>
      <c r="R89" s="42"/>
      <c r="S89" s="42"/>
      <c r="T89" s="70"/>
      <c r="AT89" s="24" t="s">
        <v>181</v>
      </c>
      <c r="AU89" s="24" t="s">
        <v>84</v>
      </c>
    </row>
    <row r="90" spans="2:65" s="11" customFormat="1" ht="13.5">
      <c r="B90" s="191"/>
      <c r="D90" s="186" t="s">
        <v>183</v>
      </c>
      <c r="E90" s="192" t="s">
        <v>5</v>
      </c>
      <c r="F90" s="193" t="s">
        <v>804</v>
      </c>
      <c r="H90" s="194">
        <v>1.0129999999999999</v>
      </c>
      <c r="I90" s="195"/>
      <c r="L90" s="191"/>
      <c r="M90" s="196"/>
      <c r="N90" s="197"/>
      <c r="O90" s="197"/>
      <c r="P90" s="197"/>
      <c r="Q90" s="197"/>
      <c r="R90" s="197"/>
      <c r="S90" s="197"/>
      <c r="T90" s="198"/>
      <c r="AT90" s="192" t="s">
        <v>183</v>
      </c>
      <c r="AU90" s="192" t="s">
        <v>84</v>
      </c>
      <c r="AV90" s="11" t="s">
        <v>84</v>
      </c>
      <c r="AW90" s="11" t="s">
        <v>39</v>
      </c>
      <c r="AX90" s="11" t="s">
        <v>24</v>
      </c>
      <c r="AY90" s="192" t="s">
        <v>171</v>
      </c>
    </row>
    <row r="91" spans="2:65" s="11" customFormat="1" ht="13.5">
      <c r="B91" s="191"/>
      <c r="D91" s="186" t="s">
        <v>183</v>
      </c>
      <c r="F91" s="193" t="s">
        <v>805</v>
      </c>
      <c r="H91" s="194">
        <v>1.1140000000000001</v>
      </c>
      <c r="I91" s="195"/>
      <c r="L91" s="191"/>
      <c r="M91" s="196"/>
      <c r="N91" s="197"/>
      <c r="O91" s="197"/>
      <c r="P91" s="197"/>
      <c r="Q91" s="197"/>
      <c r="R91" s="197"/>
      <c r="S91" s="197"/>
      <c r="T91" s="198"/>
      <c r="AT91" s="192" t="s">
        <v>183</v>
      </c>
      <c r="AU91" s="192" t="s">
        <v>84</v>
      </c>
      <c r="AV91" s="11" t="s">
        <v>84</v>
      </c>
      <c r="AW91" s="11" t="s">
        <v>6</v>
      </c>
      <c r="AX91" s="11" t="s">
        <v>24</v>
      </c>
      <c r="AY91" s="192" t="s">
        <v>171</v>
      </c>
    </row>
    <row r="92" spans="2:65" s="10" customFormat="1" ht="29.85" customHeight="1">
      <c r="B92" s="160"/>
      <c r="D92" s="161" t="s">
        <v>74</v>
      </c>
      <c r="E92" s="171" t="s">
        <v>227</v>
      </c>
      <c r="F92" s="171" t="s">
        <v>357</v>
      </c>
      <c r="I92" s="163"/>
      <c r="J92" s="172">
        <f>BK92</f>
        <v>0</v>
      </c>
      <c r="L92" s="160"/>
      <c r="M92" s="165"/>
      <c r="N92" s="166"/>
      <c r="O92" s="166"/>
      <c r="P92" s="167">
        <f>SUM(P93:P96)</f>
        <v>0</v>
      </c>
      <c r="Q92" s="166"/>
      <c r="R92" s="167">
        <f>SUM(R93:R96)</f>
        <v>0</v>
      </c>
      <c r="S92" s="166"/>
      <c r="T92" s="168">
        <f>SUM(T93:T96)</f>
        <v>0.79520499999999994</v>
      </c>
      <c r="AR92" s="161" t="s">
        <v>24</v>
      </c>
      <c r="AT92" s="169" t="s">
        <v>74</v>
      </c>
      <c r="AU92" s="169" t="s">
        <v>24</v>
      </c>
      <c r="AY92" s="161" t="s">
        <v>171</v>
      </c>
      <c r="BK92" s="170">
        <f>SUM(BK93:BK96)</f>
        <v>0</v>
      </c>
    </row>
    <row r="93" spans="2:65" s="1" customFormat="1" ht="16.5" customHeight="1">
      <c r="B93" s="173"/>
      <c r="C93" s="174" t="s">
        <v>84</v>
      </c>
      <c r="D93" s="174" t="s">
        <v>173</v>
      </c>
      <c r="E93" s="175" t="s">
        <v>806</v>
      </c>
      <c r="F93" s="176" t="s">
        <v>807</v>
      </c>
      <c r="G93" s="177" t="s">
        <v>194</v>
      </c>
      <c r="H93" s="178">
        <v>1.0129999999999999</v>
      </c>
      <c r="I93" s="179"/>
      <c r="J93" s="180">
        <f>ROUND(I93*H93,2)</f>
        <v>0</v>
      </c>
      <c r="K93" s="176" t="s">
        <v>195</v>
      </c>
      <c r="L93" s="41"/>
      <c r="M93" s="181" t="s">
        <v>5</v>
      </c>
      <c r="N93" s="182" t="s">
        <v>46</v>
      </c>
      <c r="O93" s="42"/>
      <c r="P93" s="183">
        <f>O93*H93</f>
        <v>0</v>
      </c>
      <c r="Q93" s="183">
        <v>0</v>
      </c>
      <c r="R93" s="183">
        <f>Q93*H93</f>
        <v>0</v>
      </c>
      <c r="S93" s="183">
        <v>0.78500000000000003</v>
      </c>
      <c r="T93" s="184">
        <f>S93*H93</f>
        <v>0.79520499999999994</v>
      </c>
      <c r="AR93" s="24" t="s">
        <v>177</v>
      </c>
      <c r="AT93" s="24" t="s">
        <v>173</v>
      </c>
      <c r="AU93" s="24" t="s">
        <v>84</v>
      </c>
      <c r="AY93" s="24" t="s">
        <v>171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24" t="s">
        <v>24</v>
      </c>
      <c r="BK93" s="185">
        <f>ROUND(I93*H93,2)</f>
        <v>0</v>
      </c>
      <c r="BL93" s="24" t="s">
        <v>177</v>
      </c>
      <c r="BM93" s="24" t="s">
        <v>808</v>
      </c>
    </row>
    <row r="94" spans="2:65" s="1" customFormat="1" ht="27">
      <c r="B94" s="41"/>
      <c r="D94" s="186" t="s">
        <v>179</v>
      </c>
      <c r="F94" s="187" t="s">
        <v>809</v>
      </c>
      <c r="I94" s="188"/>
      <c r="L94" s="41"/>
      <c r="M94" s="189"/>
      <c r="N94" s="42"/>
      <c r="O94" s="42"/>
      <c r="P94" s="42"/>
      <c r="Q94" s="42"/>
      <c r="R94" s="42"/>
      <c r="S94" s="42"/>
      <c r="T94" s="70"/>
      <c r="AT94" s="24" t="s">
        <v>179</v>
      </c>
      <c r="AU94" s="24" t="s">
        <v>84</v>
      </c>
    </row>
    <row r="95" spans="2:65" s="1" customFormat="1" ht="27">
      <c r="B95" s="41"/>
      <c r="D95" s="186" t="s">
        <v>181</v>
      </c>
      <c r="F95" s="190" t="s">
        <v>803</v>
      </c>
      <c r="I95" s="188"/>
      <c r="L95" s="41"/>
      <c r="M95" s="189"/>
      <c r="N95" s="42"/>
      <c r="O95" s="42"/>
      <c r="P95" s="42"/>
      <c r="Q95" s="42"/>
      <c r="R95" s="42"/>
      <c r="S95" s="42"/>
      <c r="T95" s="70"/>
      <c r="AT95" s="24" t="s">
        <v>181</v>
      </c>
      <c r="AU95" s="24" t="s">
        <v>84</v>
      </c>
    </row>
    <row r="96" spans="2:65" s="11" customFormat="1" ht="13.5">
      <c r="B96" s="191"/>
      <c r="D96" s="186" t="s">
        <v>183</v>
      </c>
      <c r="E96" s="192" t="s">
        <v>5</v>
      </c>
      <c r="F96" s="193" t="s">
        <v>804</v>
      </c>
      <c r="H96" s="194">
        <v>1.0129999999999999</v>
      </c>
      <c r="I96" s="195"/>
      <c r="L96" s="191"/>
      <c r="M96" s="196"/>
      <c r="N96" s="197"/>
      <c r="O96" s="197"/>
      <c r="P96" s="197"/>
      <c r="Q96" s="197"/>
      <c r="R96" s="197"/>
      <c r="S96" s="197"/>
      <c r="T96" s="198"/>
      <c r="AT96" s="192" t="s">
        <v>183</v>
      </c>
      <c r="AU96" s="192" t="s">
        <v>84</v>
      </c>
      <c r="AV96" s="11" t="s">
        <v>84</v>
      </c>
      <c r="AW96" s="11" t="s">
        <v>39</v>
      </c>
      <c r="AX96" s="11" t="s">
        <v>24</v>
      </c>
      <c r="AY96" s="192" t="s">
        <v>171</v>
      </c>
    </row>
    <row r="97" spans="2:65" s="10" customFormat="1" ht="29.85" customHeight="1">
      <c r="B97" s="160"/>
      <c r="D97" s="161" t="s">
        <v>74</v>
      </c>
      <c r="E97" s="171" t="s">
        <v>418</v>
      </c>
      <c r="F97" s="171" t="s">
        <v>419</v>
      </c>
      <c r="I97" s="163"/>
      <c r="J97" s="172">
        <f>BK97</f>
        <v>0</v>
      </c>
      <c r="L97" s="160"/>
      <c r="M97" s="165"/>
      <c r="N97" s="166"/>
      <c r="O97" s="166"/>
      <c r="P97" s="167">
        <f>SUM(P98:P105)</f>
        <v>0</v>
      </c>
      <c r="Q97" s="166"/>
      <c r="R97" s="167">
        <f>SUM(R98:R105)</f>
        <v>0</v>
      </c>
      <c r="S97" s="166"/>
      <c r="T97" s="168">
        <f>SUM(T98:T105)</f>
        <v>0</v>
      </c>
      <c r="AR97" s="161" t="s">
        <v>24</v>
      </c>
      <c r="AT97" s="169" t="s">
        <v>74</v>
      </c>
      <c r="AU97" s="169" t="s">
        <v>24</v>
      </c>
      <c r="AY97" s="161" t="s">
        <v>171</v>
      </c>
      <c r="BK97" s="170">
        <f>SUM(BK98:BK105)</f>
        <v>0</v>
      </c>
    </row>
    <row r="98" spans="2:65" s="1" customFormat="1" ht="16.5" customHeight="1">
      <c r="B98" s="173"/>
      <c r="C98" s="174" t="s">
        <v>191</v>
      </c>
      <c r="D98" s="174" t="s">
        <v>173</v>
      </c>
      <c r="E98" s="175" t="s">
        <v>810</v>
      </c>
      <c r="F98" s="176" t="s">
        <v>811</v>
      </c>
      <c r="G98" s="177" t="s">
        <v>259</v>
      </c>
      <c r="H98" s="178">
        <v>0.79500000000000004</v>
      </c>
      <c r="I98" s="179"/>
      <c r="J98" s="180">
        <f>ROUND(I98*H98,2)</f>
        <v>0</v>
      </c>
      <c r="K98" s="176" t="s">
        <v>195</v>
      </c>
      <c r="L98" s="41"/>
      <c r="M98" s="181" t="s">
        <v>5</v>
      </c>
      <c r="N98" s="182" t="s">
        <v>46</v>
      </c>
      <c r="O98" s="42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4" t="s">
        <v>177</v>
      </c>
      <c r="AT98" s="24" t="s">
        <v>173</v>
      </c>
      <c r="AU98" s="24" t="s">
        <v>84</v>
      </c>
      <c r="AY98" s="24" t="s">
        <v>171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4" t="s">
        <v>24</v>
      </c>
      <c r="BK98" s="185">
        <f>ROUND(I98*H98,2)</f>
        <v>0</v>
      </c>
      <c r="BL98" s="24" t="s">
        <v>177</v>
      </c>
      <c r="BM98" s="24" t="s">
        <v>812</v>
      </c>
    </row>
    <row r="99" spans="2:65" s="1" customFormat="1" ht="13.5">
      <c r="B99" s="41"/>
      <c r="D99" s="186" t="s">
        <v>179</v>
      </c>
      <c r="F99" s="187" t="s">
        <v>813</v>
      </c>
      <c r="I99" s="188"/>
      <c r="L99" s="41"/>
      <c r="M99" s="189"/>
      <c r="N99" s="42"/>
      <c r="O99" s="42"/>
      <c r="P99" s="42"/>
      <c r="Q99" s="42"/>
      <c r="R99" s="42"/>
      <c r="S99" s="42"/>
      <c r="T99" s="70"/>
      <c r="AT99" s="24" t="s">
        <v>179</v>
      </c>
      <c r="AU99" s="24" t="s">
        <v>84</v>
      </c>
    </row>
    <row r="100" spans="2:65" s="1" customFormat="1" ht="16.5" customHeight="1">
      <c r="B100" s="173"/>
      <c r="C100" s="174" t="s">
        <v>177</v>
      </c>
      <c r="D100" s="174" t="s">
        <v>173</v>
      </c>
      <c r="E100" s="175" t="s">
        <v>814</v>
      </c>
      <c r="F100" s="176" t="s">
        <v>815</v>
      </c>
      <c r="G100" s="177" t="s">
        <v>259</v>
      </c>
      <c r="H100" s="178">
        <v>0.79500000000000004</v>
      </c>
      <c r="I100" s="179"/>
      <c r="J100" s="180">
        <f>ROUND(I100*H100,2)</f>
        <v>0</v>
      </c>
      <c r="K100" s="176" t="s">
        <v>195</v>
      </c>
      <c r="L100" s="41"/>
      <c r="M100" s="181" t="s">
        <v>5</v>
      </c>
      <c r="N100" s="182" t="s">
        <v>46</v>
      </c>
      <c r="O100" s="42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4" t="s">
        <v>177</v>
      </c>
      <c r="AT100" s="24" t="s">
        <v>173</v>
      </c>
      <c r="AU100" s="24" t="s">
        <v>84</v>
      </c>
      <c r="AY100" s="24" t="s">
        <v>171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4" t="s">
        <v>24</v>
      </c>
      <c r="BK100" s="185">
        <f>ROUND(I100*H100,2)</f>
        <v>0</v>
      </c>
      <c r="BL100" s="24" t="s">
        <v>177</v>
      </c>
      <c r="BM100" s="24" t="s">
        <v>816</v>
      </c>
    </row>
    <row r="101" spans="2:65" s="1" customFormat="1" ht="27">
      <c r="B101" s="41"/>
      <c r="D101" s="186" t="s">
        <v>179</v>
      </c>
      <c r="F101" s="187" t="s">
        <v>817</v>
      </c>
      <c r="I101" s="188"/>
      <c r="L101" s="41"/>
      <c r="M101" s="189"/>
      <c r="N101" s="42"/>
      <c r="O101" s="42"/>
      <c r="P101" s="42"/>
      <c r="Q101" s="42"/>
      <c r="R101" s="42"/>
      <c r="S101" s="42"/>
      <c r="T101" s="70"/>
      <c r="AT101" s="24" t="s">
        <v>179</v>
      </c>
      <c r="AU101" s="24" t="s">
        <v>84</v>
      </c>
    </row>
    <row r="102" spans="2:65" s="1" customFormat="1" ht="16.5" customHeight="1">
      <c r="B102" s="173"/>
      <c r="C102" s="174" t="s">
        <v>203</v>
      </c>
      <c r="D102" s="174" t="s">
        <v>173</v>
      </c>
      <c r="E102" s="175" t="s">
        <v>818</v>
      </c>
      <c r="F102" s="176" t="s">
        <v>819</v>
      </c>
      <c r="G102" s="177" t="s">
        <v>259</v>
      </c>
      <c r="H102" s="178">
        <v>0.79500000000000004</v>
      </c>
      <c r="I102" s="179"/>
      <c r="J102" s="180">
        <f>ROUND(I102*H102,2)</f>
        <v>0</v>
      </c>
      <c r="K102" s="176" t="s">
        <v>195</v>
      </c>
      <c r="L102" s="41"/>
      <c r="M102" s="181" t="s">
        <v>5</v>
      </c>
      <c r="N102" s="182" t="s">
        <v>46</v>
      </c>
      <c r="O102" s="42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AR102" s="24" t="s">
        <v>177</v>
      </c>
      <c r="AT102" s="24" t="s">
        <v>173</v>
      </c>
      <c r="AU102" s="24" t="s">
        <v>84</v>
      </c>
      <c r="AY102" s="24" t="s">
        <v>171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4" t="s">
        <v>24</v>
      </c>
      <c r="BK102" s="185">
        <f>ROUND(I102*H102,2)</f>
        <v>0</v>
      </c>
      <c r="BL102" s="24" t="s">
        <v>177</v>
      </c>
      <c r="BM102" s="24" t="s">
        <v>820</v>
      </c>
    </row>
    <row r="103" spans="2:65" s="1" customFormat="1" ht="27">
      <c r="B103" s="41"/>
      <c r="D103" s="186" t="s">
        <v>179</v>
      </c>
      <c r="F103" s="187" t="s">
        <v>821</v>
      </c>
      <c r="I103" s="188"/>
      <c r="L103" s="41"/>
      <c r="M103" s="189"/>
      <c r="N103" s="42"/>
      <c r="O103" s="42"/>
      <c r="P103" s="42"/>
      <c r="Q103" s="42"/>
      <c r="R103" s="42"/>
      <c r="S103" s="42"/>
      <c r="T103" s="70"/>
      <c r="AT103" s="24" t="s">
        <v>179</v>
      </c>
      <c r="AU103" s="24" t="s">
        <v>84</v>
      </c>
    </row>
    <row r="104" spans="2:65" s="1" customFormat="1" ht="16.5" customHeight="1">
      <c r="B104" s="173"/>
      <c r="C104" s="174" t="s">
        <v>210</v>
      </c>
      <c r="D104" s="174" t="s">
        <v>173</v>
      </c>
      <c r="E104" s="175" t="s">
        <v>822</v>
      </c>
      <c r="F104" s="176" t="s">
        <v>823</v>
      </c>
      <c r="G104" s="177" t="s">
        <v>259</v>
      </c>
      <c r="H104" s="178">
        <v>0.79500000000000004</v>
      </c>
      <c r="I104" s="179"/>
      <c r="J104" s="180">
        <f>ROUND(I104*H104,2)</f>
        <v>0</v>
      </c>
      <c r="K104" s="176" t="s">
        <v>195</v>
      </c>
      <c r="L104" s="41"/>
      <c r="M104" s="181" t="s">
        <v>5</v>
      </c>
      <c r="N104" s="182" t="s">
        <v>46</v>
      </c>
      <c r="O104" s="42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24" t="s">
        <v>177</v>
      </c>
      <c r="AT104" s="24" t="s">
        <v>173</v>
      </c>
      <c r="AU104" s="24" t="s">
        <v>84</v>
      </c>
      <c r="AY104" s="24" t="s">
        <v>171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4" t="s">
        <v>24</v>
      </c>
      <c r="BK104" s="185">
        <f>ROUND(I104*H104,2)</f>
        <v>0</v>
      </c>
      <c r="BL104" s="24" t="s">
        <v>177</v>
      </c>
      <c r="BM104" s="24" t="s">
        <v>824</v>
      </c>
    </row>
    <row r="105" spans="2:65" s="1" customFormat="1" ht="13.5">
      <c r="B105" s="41"/>
      <c r="D105" s="186" t="s">
        <v>179</v>
      </c>
      <c r="F105" s="187" t="s">
        <v>825</v>
      </c>
      <c r="I105" s="188"/>
      <c r="L105" s="41"/>
      <c r="M105" s="189"/>
      <c r="N105" s="42"/>
      <c r="O105" s="42"/>
      <c r="P105" s="42"/>
      <c r="Q105" s="42"/>
      <c r="R105" s="42"/>
      <c r="S105" s="42"/>
      <c r="T105" s="70"/>
      <c r="AT105" s="24" t="s">
        <v>179</v>
      </c>
      <c r="AU105" s="24" t="s">
        <v>84</v>
      </c>
    </row>
    <row r="106" spans="2:65" s="10" customFormat="1" ht="29.85" customHeight="1">
      <c r="B106" s="160"/>
      <c r="D106" s="161" t="s">
        <v>74</v>
      </c>
      <c r="E106" s="171" t="s">
        <v>436</v>
      </c>
      <c r="F106" s="171" t="s">
        <v>437</v>
      </c>
      <c r="I106" s="163"/>
      <c r="J106" s="172">
        <f>BK106</f>
        <v>0</v>
      </c>
      <c r="L106" s="160"/>
      <c r="M106" s="165"/>
      <c r="N106" s="166"/>
      <c r="O106" s="166"/>
      <c r="P106" s="167">
        <f>SUM(P107:P108)</f>
        <v>0</v>
      </c>
      <c r="Q106" s="166"/>
      <c r="R106" s="167">
        <f>SUM(R107:R108)</f>
        <v>0</v>
      </c>
      <c r="S106" s="166"/>
      <c r="T106" s="168">
        <f>SUM(T107:T108)</f>
        <v>0</v>
      </c>
      <c r="AR106" s="161" t="s">
        <v>24</v>
      </c>
      <c r="AT106" s="169" t="s">
        <v>74</v>
      </c>
      <c r="AU106" s="169" t="s">
        <v>24</v>
      </c>
      <c r="AY106" s="161" t="s">
        <v>171</v>
      </c>
      <c r="BK106" s="170">
        <f>SUM(BK107:BK108)</f>
        <v>0</v>
      </c>
    </row>
    <row r="107" spans="2:65" s="1" customFormat="1" ht="16.5" customHeight="1">
      <c r="B107" s="173"/>
      <c r="C107" s="174" t="s">
        <v>215</v>
      </c>
      <c r="D107" s="174" t="s">
        <v>173</v>
      </c>
      <c r="E107" s="175" t="s">
        <v>520</v>
      </c>
      <c r="F107" s="176" t="s">
        <v>521</v>
      </c>
      <c r="G107" s="177" t="s">
        <v>259</v>
      </c>
      <c r="H107" s="178">
        <v>0.69599999999999995</v>
      </c>
      <c r="I107" s="179"/>
      <c r="J107" s="180">
        <f>ROUND(I107*H107,2)</f>
        <v>0</v>
      </c>
      <c r="K107" s="176" t="s">
        <v>195</v>
      </c>
      <c r="L107" s="41"/>
      <c r="M107" s="181" t="s">
        <v>5</v>
      </c>
      <c r="N107" s="182" t="s">
        <v>46</v>
      </c>
      <c r="O107" s="42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4" t="s">
        <v>177</v>
      </c>
      <c r="AT107" s="24" t="s">
        <v>173</v>
      </c>
      <c r="AU107" s="24" t="s">
        <v>84</v>
      </c>
      <c r="AY107" s="24" t="s">
        <v>171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4" t="s">
        <v>24</v>
      </c>
      <c r="BK107" s="185">
        <f>ROUND(I107*H107,2)</f>
        <v>0</v>
      </c>
      <c r="BL107" s="24" t="s">
        <v>177</v>
      </c>
      <c r="BM107" s="24" t="s">
        <v>826</v>
      </c>
    </row>
    <row r="108" spans="2:65" s="1" customFormat="1" ht="13.5">
      <c r="B108" s="41"/>
      <c r="D108" s="186" t="s">
        <v>179</v>
      </c>
      <c r="F108" s="187" t="s">
        <v>523</v>
      </c>
      <c r="I108" s="188"/>
      <c r="L108" s="41"/>
      <c r="M108" s="189"/>
      <c r="N108" s="42"/>
      <c r="O108" s="42"/>
      <c r="P108" s="42"/>
      <c r="Q108" s="42"/>
      <c r="R108" s="42"/>
      <c r="S108" s="42"/>
      <c r="T108" s="70"/>
      <c r="AT108" s="24" t="s">
        <v>179</v>
      </c>
      <c r="AU108" s="24" t="s">
        <v>84</v>
      </c>
    </row>
    <row r="109" spans="2:65" s="10" customFormat="1" ht="37.35" customHeight="1">
      <c r="B109" s="160"/>
      <c r="D109" s="161" t="s">
        <v>74</v>
      </c>
      <c r="E109" s="162" t="s">
        <v>524</v>
      </c>
      <c r="F109" s="162" t="s">
        <v>525</v>
      </c>
      <c r="I109" s="163"/>
      <c r="J109" s="164">
        <f>BK109</f>
        <v>0</v>
      </c>
      <c r="L109" s="160"/>
      <c r="M109" s="165"/>
      <c r="N109" s="166"/>
      <c r="O109" s="166"/>
      <c r="P109" s="167">
        <f>P110+P115</f>
        <v>0</v>
      </c>
      <c r="Q109" s="166"/>
      <c r="R109" s="167">
        <f>R110+R115</f>
        <v>1.7971200000000001E-3</v>
      </c>
      <c r="S109" s="166"/>
      <c r="T109" s="168">
        <f>T110+T115</f>
        <v>0</v>
      </c>
      <c r="AR109" s="161" t="s">
        <v>84</v>
      </c>
      <c r="AT109" s="169" t="s">
        <v>74</v>
      </c>
      <c r="AU109" s="169" t="s">
        <v>75</v>
      </c>
      <c r="AY109" s="161" t="s">
        <v>171</v>
      </c>
      <c r="BK109" s="170">
        <f>BK110+BK115</f>
        <v>0</v>
      </c>
    </row>
    <row r="110" spans="2:65" s="10" customFormat="1" ht="19.899999999999999" customHeight="1">
      <c r="B110" s="160"/>
      <c r="D110" s="161" t="s">
        <v>74</v>
      </c>
      <c r="E110" s="171" t="s">
        <v>526</v>
      </c>
      <c r="F110" s="171" t="s">
        <v>527</v>
      </c>
      <c r="I110" s="163"/>
      <c r="J110" s="172">
        <f>BK110</f>
        <v>0</v>
      </c>
      <c r="L110" s="160"/>
      <c r="M110" s="165"/>
      <c r="N110" s="166"/>
      <c r="O110" s="166"/>
      <c r="P110" s="167">
        <f>SUM(P111:P114)</f>
        <v>0</v>
      </c>
      <c r="Q110" s="166"/>
      <c r="R110" s="167">
        <f>SUM(R111:R114)</f>
        <v>1.2031200000000002E-3</v>
      </c>
      <c r="S110" s="166"/>
      <c r="T110" s="168">
        <f>SUM(T111:T114)</f>
        <v>0</v>
      </c>
      <c r="AR110" s="161" t="s">
        <v>84</v>
      </c>
      <c r="AT110" s="169" t="s">
        <v>74</v>
      </c>
      <c r="AU110" s="169" t="s">
        <v>24</v>
      </c>
      <c r="AY110" s="161" t="s">
        <v>171</v>
      </c>
      <c r="BK110" s="170">
        <f>SUM(BK111:BK114)</f>
        <v>0</v>
      </c>
    </row>
    <row r="111" spans="2:65" s="1" customFormat="1" ht="25.5" customHeight="1">
      <c r="B111" s="173"/>
      <c r="C111" s="174" t="s">
        <v>221</v>
      </c>
      <c r="D111" s="174" t="s">
        <v>173</v>
      </c>
      <c r="E111" s="175" t="s">
        <v>528</v>
      </c>
      <c r="F111" s="176" t="s">
        <v>529</v>
      </c>
      <c r="G111" s="177" t="s">
        <v>194</v>
      </c>
      <c r="H111" s="178">
        <v>1.1140000000000001</v>
      </c>
      <c r="I111" s="179"/>
      <c r="J111" s="180">
        <f>ROUND(I111*H111,2)</f>
        <v>0</v>
      </c>
      <c r="K111" s="176" t="s">
        <v>5</v>
      </c>
      <c r="L111" s="41"/>
      <c r="M111" s="181" t="s">
        <v>5</v>
      </c>
      <c r="N111" s="182" t="s">
        <v>46</v>
      </c>
      <c r="O111" s="42"/>
      <c r="P111" s="183">
        <f>O111*H111</f>
        <v>0</v>
      </c>
      <c r="Q111" s="183">
        <v>1.08E-3</v>
      </c>
      <c r="R111" s="183">
        <f>Q111*H111</f>
        <v>1.2031200000000002E-3</v>
      </c>
      <c r="S111" s="183">
        <v>0</v>
      </c>
      <c r="T111" s="184">
        <f>S111*H111</f>
        <v>0</v>
      </c>
      <c r="AR111" s="24" t="s">
        <v>125</v>
      </c>
      <c r="AT111" s="24" t="s">
        <v>173</v>
      </c>
      <c r="AU111" s="24" t="s">
        <v>84</v>
      </c>
      <c r="AY111" s="24" t="s">
        <v>171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4" t="s">
        <v>24</v>
      </c>
      <c r="BK111" s="185">
        <f>ROUND(I111*H111,2)</f>
        <v>0</v>
      </c>
      <c r="BL111" s="24" t="s">
        <v>125</v>
      </c>
      <c r="BM111" s="24" t="s">
        <v>827</v>
      </c>
    </row>
    <row r="112" spans="2:65" s="1" customFormat="1" ht="27">
      <c r="B112" s="41"/>
      <c r="D112" s="186" t="s">
        <v>179</v>
      </c>
      <c r="F112" s="187" t="s">
        <v>531</v>
      </c>
      <c r="I112" s="188"/>
      <c r="L112" s="41"/>
      <c r="M112" s="189"/>
      <c r="N112" s="42"/>
      <c r="O112" s="42"/>
      <c r="P112" s="42"/>
      <c r="Q112" s="42"/>
      <c r="R112" s="42"/>
      <c r="S112" s="42"/>
      <c r="T112" s="70"/>
      <c r="AT112" s="24" t="s">
        <v>179</v>
      </c>
      <c r="AU112" s="24" t="s">
        <v>84</v>
      </c>
    </row>
    <row r="113" spans="2:65" s="1" customFormat="1" ht="27">
      <c r="B113" s="41"/>
      <c r="D113" s="186" t="s">
        <v>181</v>
      </c>
      <c r="F113" s="190" t="s">
        <v>803</v>
      </c>
      <c r="I113" s="188"/>
      <c r="L113" s="41"/>
      <c r="M113" s="189"/>
      <c r="N113" s="42"/>
      <c r="O113" s="42"/>
      <c r="P113" s="42"/>
      <c r="Q113" s="42"/>
      <c r="R113" s="42"/>
      <c r="S113" s="42"/>
      <c r="T113" s="70"/>
      <c r="AT113" s="24" t="s">
        <v>181</v>
      </c>
      <c r="AU113" s="24" t="s">
        <v>84</v>
      </c>
    </row>
    <row r="114" spans="2:65" s="11" customFormat="1" ht="13.5">
      <c r="B114" s="191"/>
      <c r="D114" s="186" t="s">
        <v>183</v>
      </c>
      <c r="E114" s="192" t="s">
        <v>5</v>
      </c>
      <c r="F114" s="193" t="s">
        <v>828</v>
      </c>
      <c r="H114" s="194">
        <v>1.1140000000000001</v>
      </c>
      <c r="I114" s="195"/>
      <c r="L114" s="191"/>
      <c r="M114" s="196"/>
      <c r="N114" s="197"/>
      <c r="O114" s="197"/>
      <c r="P114" s="197"/>
      <c r="Q114" s="197"/>
      <c r="R114" s="197"/>
      <c r="S114" s="197"/>
      <c r="T114" s="198"/>
      <c r="AT114" s="192" t="s">
        <v>183</v>
      </c>
      <c r="AU114" s="192" t="s">
        <v>84</v>
      </c>
      <c r="AV114" s="11" t="s">
        <v>84</v>
      </c>
      <c r="AW114" s="11" t="s">
        <v>39</v>
      </c>
      <c r="AX114" s="11" t="s">
        <v>24</v>
      </c>
      <c r="AY114" s="192" t="s">
        <v>171</v>
      </c>
    </row>
    <row r="115" spans="2:65" s="10" customFormat="1" ht="29.85" customHeight="1">
      <c r="B115" s="160"/>
      <c r="D115" s="161" t="s">
        <v>74</v>
      </c>
      <c r="E115" s="171" t="s">
        <v>537</v>
      </c>
      <c r="F115" s="171" t="s">
        <v>538</v>
      </c>
      <c r="I115" s="163"/>
      <c r="J115" s="172">
        <f>BK115</f>
        <v>0</v>
      </c>
      <c r="L115" s="160"/>
      <c r="M115" s="165"/>
      <c r="N115" s="166"/>
      <c r="O115" s="166"/>
      <c r="P115" s="167">
        <f>SUM(P116:P119)</f>
        <v>0</v>
      </c>
      <c r="Q115" s="166"/>
      <c r="R115" s="167">
        <f>SUM(R116:R119)</f>
        <v>5.9400000000000002E-4</v>
      </c>
      <c r="S115" s="166"/>
      <c r="T115" s="168">
        <f>SUM(T116:T119)</f>
        <v>0</v>
      </c>
      <c r="AR115" s="161" t="s">
        <v>84</v>
      </c>
      <c r="AT115" s="169" t="s">
        <v>74</v>
      </c>
      <c r="AU115" s="169" t="s">
        <v>24</v>
      </c>
      <c r="AY115" s="161" t="s">
        <v>171</v>
      </c>
      <c r="BK115" s="170">
        <f>SUM(BK116:BK119)</f>
        <v>0</v>
      </c>
    </row>
    <row r="116" spans="2:65" s="1" customFormat="1" ht="25.5" customHeight="1">
      <c r="B116" s="173"/>
      <c r="C116" s="174" t="s">
        <v>227</v>
      </c>
      <c r="D116" s="174" t="s">
        <v>173</v>
      </c>
      <c r="E116" s="175" t="s">
        <v>539</v>
      </c>
      <c r="F116" s="176" t="s">
        <v>540</v>
      </c>
      <c r="G116" s="177" t="s">
        <v>176</v>
      </c>
      <c r="H116" s="178">
        <v>14.85</v>
      </c>
      <c r="I116" s="179"/>
      <c r="J116" s="180">
        <f>ROUND(I116*H116,2)</f>
        <v>0</v>
      </c>
      <c r="K116" s="176" t="s">
        <v>195</v>
      </c>
      <c r="L116" s="41"/>
      <c r="M116" s="181" t="s">
        <v>5</v>
      </c>
      <c r="N116" s="182" t="s">
        <v>46</v>
      </c>
      <c r="O116" s="42"/>
      <c r="P116" s="183">
        <f>O116*H116</f>
        <v>0</v>
      </c>
      <c r="Q116" s="183">
        <v>4.0000000000000003E-5</v>
      </c>
      <c r="R116" s="183">
        <f>Q116*H116</f>
        <v>5.9400000000000002E-4</v>
      </c>
      <c r="S116" s="183">
        <v>0</v>
      </c>
      <c r="T116" s="184">
        <f>S116*H116</f>
        <v>0</v>
      </c>
      <c r="AR116" s="24" t="s">
        <v>125</v>
      </c>
      <c r="AT116" s="24" t="s">
        <v>173</v>
      </c>
      <c r="AU116" s="24" t="s">
        <v>84</v>
      </c>
      <c r="AY116" s="24" t="s">
        <v>171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4" t="s">
        <v>24</v>
      </c>
      <c r="BK116" s="185">
        <f>ROUND(I116*H116,2)</f>
        <v>0</v>
      </c>
      <c r="BL116" s="24" t="s">
        <v>125</v>
      </c>
      <c r="BM116" s="24" t="s">
        <v>829</v>
      </c>
    </row>
    <row r="117" spans="2:65" s="1" customFormat="1" ht="27">
      <c r="B117" s="41"/>
      <c r="D117" s="186" t="s">
        <v>179</v>
      </c>
      <c r="F117" s="187" t="s">
        <v>542</v>
      </c>
      <c r="I117" s="188"/>
      <c r="L117" s="41"/>
      <c r="M117" s="189"/>
      <c r="N117" s="42"/>
      <c r="O117" s="42"/>
      <c r="P117" s="42"/>
      <c r="Q117" s="42"/>
      <c r="R117" s="42"/>
      <c r="S117" s="42"/>
      <c r="T117" s="70"/>
      <c r="AT117" s="24" t="s">
        <v>179</v>
      </c>
      <c r="AU117" s="24" t="s">
        <v>84</v>
      </c>
    </row>
    <row r="118" spans="2:65" s="1" customFormat="1" ht="27">
      <c r="B118" s="41"/>
      <c r="D118" s="186" t="s">
        <v>181</v>
      </c>
      <c r="F118" s="190" t="s">
        <v>803</v>
      </c>
      <c r="I118" s="188"/>
      <c r="L118" s="41"/>
      <c r="M118" s="189"/>
      <c r="N118" s="42"/>
      <c r="O118" s="42"/>
      <c r="P118" s="42"/>
      <c r="Q118" s="42"/>
      <c r="R118" s="42"/>
      <c r="S118" s="42"/>
      <c r="T118" s="70"/>
      <c r="AT118" s="24" t="s">
        <v>181</v>
      </c>
      <c r="AU118" s="24" t="s">
        <v>84</v>
      </c>
    </row>
    <row r="119" spans="2:65" s="11" customFormat="1" ht="13.5">
      <c r="B119" s="191"/>
      <c r="D119" s="186" t="s">
        <v>183</v>
      </c>
      <c r="E119" s="192" t="s">
        <v>5</v>
      </c>
      <c r="F119" s="193" t="s">
        <v>830</v>
      </c>
      <c r="H119" s="194">
        <v>14.85</v>
      </c>
      <c r="I119" s="195"/>
      <c r="L119" s="191"/>
      <c r="M119" s="238"/>
      <c r="N119" s="239"/>
      <c r="O119" s="239"/>
      <c r="P119" s="239"/>
      <c r="Q119" s="239"/>
      <c r="R119" s="239"/>
      <c r="S119" s="239"/>
      <c r="T119" s="240"/>
      <c r="AT119" s="192" t="s">
        <v>183</v>
      </c>
      <c r="AU119" s="192" t="s">
        <v>84</v>
      </c>
      <c r="AV119" s="11" t="s">
        <v>84</v>
      </c>
      <c r="AW119" s="11" t="s">
        <v>39</v>
      </c>
      <c r="AX119" s="11" t="s">
        <v>24</v>
      </c>
      <c r="AY119" s="192" t="s">
        <v>171</v>
      </c>
    </row>
    <row r="120" spans="2:65" s="1" customFormat="1" ht="6.95" customHeight="1">
      <c r="B120" s="56"/>
      <c r="C120" s="57"/>
      <c r="D120" s="57"/>
      <c r="E120" s="57"/>
      <c r="F120" s="57"/>
      <c r="G120" s="57"/>
      <c r="H120" s="57"/>
      <c r="I120" s="127"/>
      <c r="J120" s="57"/>
      <c r="K120" s="57"/>
      <c r="L120" s="41"/>
    </row>
  </sheetData>
  <autoFilter ref="C83:K119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102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831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ROUND(J88,2)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ROUND(SUM(BE88:BE206), 2)</f>
        <v>0</v>
      </c>
      <c r="G30" s="42"/>
      <c r="H30" s="42"/>
      <c r="I30" s="119">
        <v>0.21</v>
      </c>
      <c r="J30" s="118">
        <f>ROUND(ROUND((SUM(BE88:BE206)),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ROUND(SUM(BF88:BF206), 2)</f>
        <v>0</v>
      </c>
      <c r="G31" s="42"/>
      <c r="H31" s="42"/>
      <c r="I31" s="119">
        <v>0.15</v>
      </c>
      <c r="J31" s="118">
        <f>ROUND(ROUND((SUM(BF88:BF206)),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ROUND(SUM(BG88:BG206),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ROUND(SUM(BH88:BH206),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ROUND(SUM(BI88:BI206),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07 - SO 202 Rekonstrukce lávky č.5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J88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J89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J90</f>
        <v>0</v>
      </c>
      <c r="K58" s="148"/>
    </row>
    <row r="59" spans="2:47" s="8" customFormat="1" ht="19.899999999999999" customHeight="1">
      <c r="B59" s="142"/>
      <c r="C59" s="143"/>
      <c r="D59" s="144" t="s">
        <v>444</v>
      </c>
      <c r="E59" s="145"/>
      <c r="F59" s="145"/>
      <c r="G59" s="145"/>
      <c r="H59" s="145"/>
      <c r="I59" s="146"/>
      <c r="J59" s="147">
        <f>J115</f>
        <v>0</v>
      </c>
      <c r="K59" s="148"/>
    </row>
    <row r="60" spans="2:47" s="8" customFormat="1" ht="19.899999999999999" customHeight="1">
      <c r="B60" s="142"/>
      <c r="C60" s="143"/>
      <c r="D60" s="144" t="s">
        <v>150</v>
      </c>
      <c r="E60" s="145"/>
      <c r="F60" s="145"/>
      <c r="G60" s="145"/>
      <c r="H60" s="145"/>
      <c r="I60" s="146"/>
      <c r="J60" s="147">
        <f>J130</f>
        <v>0</v>
      </c>
      <c r="K60" s="148"/>
    </row>
    <row r="61" spans="2:47" s="8" customFormat="1" ht="19.899999999999999" customHeight="1">
      <c r="B61" s="142"/>
      <c r="C61" s="143"/>
      <c r="D61" s="144" t="s">
        <v>151</v>
      </c>
      <c r="E61" s="145"/>
      <c r="F61" s="145"/>
      <c r="G61" s="145"/>
      <c r="H61" s="145"/>
      <c r="I61" s="146"/>
      <c r="J61" s="147">
        <f>J135</f>
        <v>0</v>
      </c>
      <c r="K61" s="148"/>
    </row>
    <row r="62" spans="2:47" s="8" customFormat="1" ht="19.899999999999999" customHeight="1">
      <c r="B62" s="142"/>
      <c r="C62" s="143"/>
      <c r="D62" s="144" t="s">
        <v>445</v>
      </c>
      <c r="E62" s="145"/>
      <c r="F62" s="145"/>
      <c r="G62" s="145"/>
      <c r="H62" s="145"/>
      <c r="I62" s="146"/>
      <c r="J62" s="147">
        <f>J151</f>
        <v>0</v>
      </c>
      <c r="K62" s="148"/>
    </row>
    <row r="63" spans="2:47" s="8" customFormat="1" ht="19.899999999999999" customHeight="1">
      <c r="B63" s="142"/>
      <c r="C63" s="143"/>
      <c r="D63" s="144" t="s">
        <v>152</v>
      </c>
      <c r="E63" s="145"/>
      <c r="F63" s="145"/>
      <c r="G63" s="145"/>
      <c r="H63" s="145"/>
      <c r="I63" s="146"/>
      <c r="J63" s="147">
        <f>J156</f>
        <v>0</v>
      </c>
      <c r="K63" s="148"/>
    </row>
    <row r="64" spans="2:47" s="8" customFormat="1" ht="19.899999999999999" customHeight="1">
      <c r="B64" s="142"/>
      <c r="C64" s="143"/>
      <c r="D64" s="144" t="s">
        <v>153</v>
      </c>
      <c r="E64" s="145"/>
      <c r="F64" s="145"/>
      <c r="G64" s="145"/>
      <c r="H64" s="145"/>
      <c r="I64" s="146"/>
      <c r="J64" s="147">
        <f>J170</f>
        <v>0</v>
      </c>
      <c r="K64" s="148"/>
    </row>
    <row r="65" spans="2:12" s="8" customFormat="1" ht="19.899999999999999" customHeight="1">
      <c r="B65" s="142"/>
      <c r="C65" s="143"/>
      <c r="D65" s="144" t="s">
        <v>154</v>
      </c>
      <c r="E65" s="145"/>
      <c r="F65" s="145"/>
      <c r="G65" s="145"/>
      <c r="H65" s="145"/>
      <c r="I65" s="146"/>
      <c r="J65" s="147">
        <f>J178</f>
        <v>0</v>
      </c>
      <c r="K65" s="148"/>
    </row>
    <row r="66" spans="2:12" s="7" customFormat="1" ht="24.95" customHeight="1">
      <c r="B66" s="135"/>
      <c r="C66" s="136"/>
      <c r="D66" s="137" t="s">
        <v>446</v>
      </c>
      <c r="E66" s="138"/>
      <c r="F66" s="138"/>
      <c r="G66" s="138"/>
      <c r="H66" s="138"/>
      <c r="I66" s="139"/>
      <c r="J66" s="140">
        <f>J181</f>
        <v>0</v>
      </c>
      <c r="K66" s="141"/>
    </row>
    <row r="67" spans="2:12" s="8" customFormat="1" ht="19.899999999999999" customHeight="1">
      <c r="B67" s="142"/>
      <c r="C67" s="143"/>
      <c r="D67" s="144" t="s">
        <v>447</v>
      </c>
      <c r="E67" s="145"/>
      <c r="F67" s="145"/>
      <c r="G67" s="145"/>
      <c r="H67" s="145"/>
      <c r="I67" s="146"/>
      <c r="J67" s="147">
        <f>J182</f>
        <v>0</v>
      </c>
      <c r="K67" s="148"/>
    </row>
    <row r="68" spans="2:12" s="8" customFormat="1" ht="19.899999999999999" customHeight="1">
      <c r="B68" s="142"/>
      <c r="C68" s="143"/>
      <c r="D68" s="144" t="s">
        <v>448</v>
      </c>
      <c r="E68" s="145"/>
      <c r="F68" s="145"/>
      <c r="G68" s="145"/>
      <c r="H68" s="145"/>
      <c r="I68" s="146"/>
      <c r="J68" s="147">
        <f>J192</f>
        <v>0</v>
      </c>
      <c r="K68" s="148"/>
    </row>
    <row r="69" spans="2:12" s="1" customFormat="1" ht="21.75" customHeight="1">
      <c r="B69" s="41"/>
      <c r="C69" s="42"/>
      <c r="D69" s="42"/>
      <c r="E69" s="42"/>
      <c r="F69" s="42"/>
      <c r="G69" s="42"/>
      <c r="H69" s="42"/>
      <c r="I69" s="106"/>
      <c r="J69" s="42"/>
      <c r="K69" s="45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27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28"/>
      <c r="J74" s="60"/>
      <c r="K74" s="60"/>
      <c r="L74" s="41"/>
    </row>
    <row r="75" spans="2:12" s="1" customFormat="1" ht="36.950000000000003" customHeight="1">
      <c r="B75" s="41"/>
      <c r="C75" s="61" t="s">
        <v>155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363" t="str">
        <f>E7</f>
        <v>Revitalizace Mlýnského náhonu Proskovice</v>
      </c>
      <c r="F78" s="364"/>
      <c r="G78" s="364"/>
      <c r="H78" s="364"/>
      <c r="L78" s="41"/>
    </row>
    <row r="79" spans="2:12" s="1" customFormat="1" ht="14.45" customHeight="1">
      <c r="B79" s="41"/>
      <c r="C79" s="63" t="s">
        <v>141</v>
      </c>
      <c r="L79" s="41"/>
    </row>
    <row r="80" spans="2:12" s="1" customFormat="1" ht="17.25" customHeight="1">
      <c r="B80" s="41"/>
      <c r="E80" s="339" t="str">
        <f>E9</f>
        <v>07 - SO 202 Rekonstrukce lávky č.5</v>
      </c>
      <c r="F80" s="365"/>
      <c r="G80" s="365"/>
      <c r="H80" s="365"/>
      <c r="L80" s="41"/>
    </row>
    <row r="81" spans="2:65" s="1" customFormat="1" ht="6.95" customHeight="1">
      <c r="B81" s="41"/>
      <c r="L81" s="41"/>
    </row>
    <row r="82" spans="2:65" s="1" customFormat="1" ht="18" customHeight="1">
      <c r="B82" s="41"/>
      <c r="C82" s="63" t="s">
        <v>25</v>
      </c>
      <c r="F82" s="149" t="str">
        <f>F12</f>
        <v xml:space="preserve"> </v>
      </c>
      <c r="I82" s="150" t="s">
        <v>27</v>
      </c>
      <c r="J82" s="67" t="str">
        <f>IF(J12="","",J12)</f>
        <v>12. 11. 2015</v>
      </c>
      <c r="L82" s="41"/>
    </row>
    <row r="83" spans="2:65" s="1" customFormat="1" ht="6.95" customHeight="1">
      <c r="B83" s="41"/>
      <c r="L83" s="41"/>
    </row>
    <row r="84" spans="2:65" s="1" customFormat="1">
      <c r="B84" s="41"/>
      <c r="C84" s="63" t="s">
        <v>31</v>
      </c>
      <c r="F84" s="149" t="str">
        <f>E15</f>
        <v>Statutární mšsto Ostrava, MO Proskovice</v>
      </c>
      <c r="I84" s="150" t="s">
        <v>37</v>
      </c>
      <c r="J84" s="149" t="str">
        <f>E21</f>
        <v>Sweco Hydroprojekt a.s., OZ Ostrava</v>
      </c>
      <c r="L84" s="41"/>
    </row>
    <row r="85" spans="2:65" s="1" customFormat="1" ht="14.45" customHeight="1">
      <c r="B85" s="41"/>
      <c r="C85" s="63" t="s">
        <v>35</v>
      </c>
      <c r="F85" s="149" t="str">
        <f>IF(E18="","",E18)</f>
        <v/>
      </c>
      <c r="L85" s="41"/>
    </row>
    <row r="86" spans="2:65" s="1" customFormat="1" ht="10.35" customHeight="1">
      <c r="B86" s="41"/>
      <c r="L86" s="41"/>
    </row>
    <row r="87" spans="2:65" s="9" customFormat="1" ht="29.25" customHeight="1">
      <c r="B87" s="151"/>
      <c r="C87" s="152" t="s">
        <v>156</v>
      </c>
      <c r="D87" s="153" t="s">
        <v>60</v>
      </c>
      <c r="E87" s="153" t="s">
        <v>56</v>
      </c>
      <c r="F87" s="153" t="s">
        <v>157</v>
      </c>
      <c r="G87" s="153" t="s">
        <v>158</v>
      </c>
      <c r="H87" s="153" t="s">
        <v>159</v>
      </c>
      <c r="I87" s="154" t="s">
        <v>160</v>
      </c>
      <c r="J87" s="153" t="s">
        <v>145</v>
      </c>
      <c r="K87" s="155" t="s">
        <v>161</v>
      </c>
      <c r="L87" s="151"/>
      <c r="M87" s="73" t="s">
        <v>162</v>
      </c>
      <c r="N87" s="74" t="s">
        <v>45</v>
      </c>
      <c r="O87" s="74" t="s">
        <v>163</v>
      </c>
      <c r="P87" s="74" t="s">
        <v>164</v>
      </c>
      <c r="Q87" s="74" t="s">
        <v>165</v>
      </c>
      <c r="R87" s="74" t="s">
        <v>166</v>
      </c>
      <c r="S87" s="74" t="s">
        <v>167</v>
      </c>
      <c r="T87" s="75" t="s">
        <v>168</v>
      </c>
    </row>
    <row r="88" spans="2:65" s="1" customFormat="1" ht="29.25" customHeight="1">
      <c r="B88" s="41"/>
      <c r="C88" s="77" t="s">
        <v>146</v>
      </c>
      <c r="J88" s="156">
        <f>BK88</f>
        <v>0</v>
      </c>
      <c r="L88" s="41"/>
      <c r="M88" s="76"/>
      <c r="N88" s="68"/>
      <c r="O88" s="68"/>
      <c r="P88" s="157">
        <f>P89+P181</f>
        <v>0</v>
      </c>
      <c r="Q88" s="68"/>
      <c r="R88" s="157">
        <f>R89+R181</f>
        <v>4.1384237800000001</v>
      </c>
      <c r="S88" s="68"/>
      <c r="T88" s="158">
        <f>T89+T181</f>
        <v>8.6</v>
      </c>
      <c r="AT88" s="24" t="s">
        <v>74</v>
      </c>
      <c r="AU88" s="24" t="s">
        <v>147</v>
      </c>
      <c r="BK88" s="159">
        <f>BK89+BK181</f>
        <v>0</v>
      </c>
    </row>
    <row r="89" spans="2:65" s="10" customFormat="1" ht="37.35" customHeight="1">
      <c r="B89" s="160"/>
      <c r="D89" s="161" t="s">
        <v>74</v>
      </c>
      <c r="E89" s="162" t="s">
        <v>169</v>
      </c>
      <c r="F89" s="162" t="s">
        <v>170</v>
      </c>
      <c r="I89" s="163"/>
      <c r="J89" s="164">
        <f>BK89</f>
        <v>0</v>
      </c>
      <c r="L89" s="160"/>
      <c r="M89" s="165"/>
      <c r="N89" s="166"/>
      <c r="O89" s="166"/>
      <c r="P89" s="167">
        <f>P90+P115+P130+P135+P151+P156+P170+P178</f>
        <v>0</v>
      </c>
      <c r="Q89" s="166"/>
      <c r="R89" s="167">
        <f>R90+R115+R130+R135+R151+R156+R170+R178</f>
        <v>4.1306203400000001</v>
      </c>
      <c r="S89" s="166"/>
      <c r="T89" s="168">
        <f>T90+T115+T130+T135+T151+T156+T170+T178</f>
        <v>8.6</v>
      </c>
      <c r="AR89" s="161" t="s">
        <v>24</v>
      </c>
      <c r="AT89" s="169" t="s">
        <v>74</v>
      </c>
      <c r="AU89" s="169" t="s">
        <v>75</v>
      </c>
      <c r="AY89" s="161" t="s">
        <v>171</v>
      </c>
      <c r="BK89" s="170">
        <f>BK90+BK115+BK130+BK135+BK151+BK156+BK170+BK178</f>
        <v>0</v>
      </c>
    </row>
    <row r="90" spans="2:65" s="10" customFormat="1" ht="19.899999999999999" customHeight="1">
      <c r="B90" s="160"/>
      <c r="D90" s="161" t="s">
        <v>74</v>
      </c>
      <c r="E90" s="171" t="s">
        <v>24</v>
      </c>
      <c r="F90" s="171" t="s">
        <v>172</v>
      </c>
      <c r="I90" s="163"/>
      <c r="J90" s="172">
        <f>BK90</f>
        <v>0</v>
      </c>
      <c r="L90" s="160"/>
      <c r="M90" s="165"/>
      <c r="N90" s="166"/>
      <c r="O90" s="166"/>
      <c r="P90" s="167">
        <f>SUM(P91:P114)</f>
        <v>0</v>
      </c>
      <c r="Q90" s="166"/>
      <c r="R90" s="167">
        <f>SUM(R91:R114)</f>
        <v>0</v>
      </c>
      <c r="S90" s="166"/>
      <c r="T90" s="168">
        <f>SUM(T91:T114)</f>
        <v>0</v>
      </c>
      <c r="AR90" s="161" t="s">
        <v>24</v>
      </c>
      <c r="AT90" s="169" t="s">
        <v>74</v>
      </c>
      <c r="AU90" s="169" t="s">
        <v>24</v>
      </c>
      <c r="AY90" s="161" t="s">
        <v>171</v>
      </c>
      <c r="BK90" s="170">
        <f>SUM(BK91:BK114)</f>
        <v>0</v>
      </c>
    </row>
    <row r="91" spans="2:65" s="1" customFormat="1" ht="25.5" customHeight="1">
      <c r="B91" s="173"/>
      <c r="C91" s="174" t="s">
        <v>24</v>
      </c>
      <c r="D91" s="174" t="s">
        <v>173</v>
      </c>
      <c r="E91" s="175" t="s">
        <v>449</v>
      </c>
      <c r="F91" s="176" t="s">
        <v>832</v>
      </c>
      <c r="G91" s="177" t="s">
        <v>194</v>
      </c>
      <c r="H91" s="178">
        <v>6</v>
      </c>
      <c r="I91" s="179"/>
      <c r="J91" s="180">
        <f>ROUND(I91*H91,2)</f>
        <v>0</v>
      </c>
      <c r="K91" s="176" t="s">
        <v>5</v>
      </c>
      <c r="L91" s="41"/>
      <c r="M91" s="181" t="s">
        <v>5</v>
      </c>
      <c r="N91" s="182" t="s">
        <v>46</v>
      </c>
      <c r="O91" s="42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4" t="s">
        <v>177</v>
      </c>
      <c r="AT91" s="24" t="s">
        <v>173</v>
      </c>
      <c r="AU91" s="24" t="s">
        <v>84</v>
      </c>
      <c r="AY91" s="24" t="s">
        <v>171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4" t="s">
        <v>24</v>
      </c>
      <c r="BK91" s="185">
        <f>ROUND(I91*H91,2)</f>
        <v>0</v>
      </c>
      <c r="BL91" s="24" t="s">
        <v>177</v>
      </c>
      <c r="BM91" s="24" t="s">
        <v>833</v>
      </c>
    </row>
    <row r="92" spans="2:65" s="1" customFormat="1" ht="13.5">
      <c r="B92" s="41"/>
      <c r="D92" s="186" t="s">
        <v>179</v>
      </c>
      <c r="F92" s="187" t="s">
        <v>834</v>
      </c>
      <c r="I92" s="188"/>
      <c r="L92" s="41"/>
      <c r="M92" s="189"/>
      <c r="N92" s="42"/>
      <c r="O92" s="42"/>
      <c r="P92" s="42"/>
      <c r="Q92" s="42"/>
      <c r="R92" s="42"/>
      <c r="S92" s="42"/>
      <c r="T92" s="70"/>
      <c r="AT92" s="24" t="s">
        <v>179</v>
      </c>
      <c r="AU92" s="24" t="s">
        <v>84</v>
      </c>
    </row>
    <row r="93" spans="2:65" s="1" customFormat="1" ht="27">
      <c r="B93" s="41"/>
      <c r="D93" s="186" t="s">
        <v>181</v>
      </c>
      <c r="F93" s="190" t="s">
        <v>835</v>
      </c>
      <c r="I93" s="188"/>
      <c r="L93" s="41"/>
      <c r="M93" s="189"/>
      <c r="N93" s="42"/>
      <c r="O93" s="42"/>
      <c r="P93" s="42"/>
      <c r="Q93" s="42"/>
      <c r="R93" s="42"/>
      <c r="S93" s="42"/>
      <c r="T93" s="70"/>
      <c r="AT93" s="24" t="s">
        <v>181</v>
      </c>
      <c r="AU93" s="24" t="s">
        <v>84</v>
      </c>
    </row>
    <row r="94" spans="2:65" s="11" customFormat="1" ht="13.5">
      <c r="B94" s="191"/>
      <c r="D94" s="186" t="s">
        <v>183</v>
      </c>
      <c r="E94" s="192" t="s">
        <v>5</v>
      </c>
      <c r="F94" s="193" t="s">
        <v>836</v>
      </c>
      <c r="H94" s="194">
        <v>6</v>
      </c>
      <c r="I94" s="195"/>
      <c r="L94" s="191"/>
      <c r="M94" s="196"/>
      <c r="N94" s="197"/>
      <c r="O94" s="197"/>
      <c r="P94" s="197"/>
      <c r="Q94" s="197"/>
      <c r="R94" s="197"/>
      <c r="S94" s="197"/>
      <c r="T94" s="198"/>
      <c r="AT94" s="192" t="s">
        <v>183</v>
      </c>
      <c r="AU94" s="192" t="s">
        <v>84</v>
      </c>
      <c r="AV94" s="11" t="s">
        <v>84</v>
      </c>
      <c r="AW94" s="11" t="s">
        <v>39</v>
      </c>
      <c r="AX94" s="11" t="s">
        <v>24</v>
      </c>
      <c r="AY94" s="192" t="s">
        <v>171</v>
      </c>
    </row>
    <row r="95" spans="2:65" s="1" customFormat="1" ht="16.5" customHeight="1">
      <c r="B95" s="173"/>
      <c r="C95" s="174" t="s">
        <v>84</v>
      </c>
      <c r="D95" s="174" t="s">
        <v>173</v>
      </c>
      <c r="E95" s="175" t="s">
        <v>454</v>
      </c>
      <c r="F95" s="176" t="s">
        <v>455</v>
      </c>
      <c r="G95" s="177" t="s">
        <v>194</v>
      </c>
      <c r="H95" s="178">
        <v>11</v>
      </c>
      <c r="I95" s="179"/>
      <c r="J95" s="180">
        <f>ROUND(I95*H95,2)</f>
        <v>0</v>
      </c>
      <c r="K95" s="176" t="s">
        <v>195</v>
      </c>
      <c r="L95" s="41"/>
      <c r="M95" s="181" t="s">
        <v>5</v>
      </c>
      <c r="N95" s="182" t="s">
        <v>46</v>
      </c>
      <c r="O95" s="42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24" t="s">
        <v>177</v>
      </c>
      <c r="AT95" s="24" t="s">
        <v>173</v>
      </c>
      <c r="AU95" s="24" t="s">
        <v>84</v>
      </c>
      <c r="AY95" s="24" t="s">
        <v>171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4" t="s">
        <v>24</v>
      </c>
      <c r="BK95" s="185">
        <f>ROUND(I95*H95,2)</f>
        <v>0</v>
      </c>
      <c r="BL95" s="24" t="s">
        <v>177</v>
      </c>
      <c r="BM95" s="24" t="s">
        <v>837</v>
      </c>
    </row>
    <row r="96" spans="2:65" s="1" customFormat="1" ht="27">
      <c r="B96" s="41"/>
      <c r="D96" s="186" t="s">
        <v>179</v>
      </c>
      <c r="F96" s="187" t="s">
        <v>457</v>
      </c>
      <c r="I96" s="188"/>
      <c r="L96" s="41"/>
      <c r="M96" s="189"/>
      <c r="N96" s="42"/>
      <c r="O96" s="42"/>
      <c r="P96" s="42"/>
      <c r="Q96" s="42"/>
      <c r="R96" s="42"/>
      <c r="S96" s="42"/>
      <c r="T96" s="70"/>
      <c r="AT96" s="24" t="s">
        <v>179</v>
      </c>
      <c r="AU96" s="24" t="s">
        <v>84</v>
      </c>
    </row>
    <row r="97" spans="2:65" s="1" customFormat="1" ht="27">
      <c r="B97" s="41"/>
      <c r="D97" s="186" t="s">
        <v>181</v>
      </c>
      <c r="F97" s="190" t="s">
        <v>835</v>
      </c>
      <c r="I97" s="188"/>
      <c r="L97" s="41"/>
      <c r="M97" s="189"/>
      <c r="N97" s="42"/>
      <c r="O97" s="42"/>
      <c r="P97" s="42"/>
      <c r="Q97" s="42"/>
      <c r="R97" s="42"/>
      <c r="S97" s="42"/>
      <c r="T97" s="70"/>
      <c r="AT97" s="24" t="s">
        <v>181</v>
      </c>
      <c r="AU97" s="24" t="s">
        <v>84</v>
      </c>
    </row>
    <row r="98" spans="2:65" s="12" customFormat="1" ht="13.5">
      <c r="B98" s="199"/>
      <c r="D98" s="186" t="s">
        <v>183</v>
      </c>
      <c r="E98" s="200" t="s">
        <v>5</v>
      </c>
      <c r="F98" s="201" t="s">
        <v>458</v>
      </c>
      <c r="H98" s="200" t="s">
        <v>5</v>
      </c>
      <c r="I98" s="202"/>
      <c r="L98" s="199"/>
      <c r="M98" s="203"/>
      <c r="N98" s="204"/>
      <c r="O98" s="204"/>
      <c r="P98" s="204"/>
      <c r="Q98" s="204"/>
      <c r="R98" s="204"/>
      <c r="S98" s="204"/>
      <c r="T98" s="205"/>
      <c r="AT98" s="200" t="s">
        <v>183</v>
      </c>
      <c r="AU98" s="200" t="s">
        <v>84</v>
      </c>
      <c r="AV98" s="12" t="s">
        <v>24</v>
      </c>
      <c r="AW98" s="12" t="s">
        <v>39</v>
      </c>
      <c r="AX98" s="12" t="s">
        <v>75</v>
      </c>
      <c r="AY98" s="200" t="s">
        <v>171</v>
      </c>
    </row>
    <row r="99" spans="2:65" s="11" customFormat="1" ht="13.5">
      <c r="B99" s="191"/>
      <c r="D99" s="186" t="s">
        <v>183</v>
      </c>
      <c r="E99" s="192" t="s">
        <v>5</v>
      </c>
      <c r="F99" s="193" t="s">
        <v>459</v>
      </c>
      <c r="H99" s="194">
        <v>11</v>
      </c>
      <c r="I99" s="195"/>
      <c r="L99" s="191"/>
      <c r="M99" s="196"/>
      <c r="N99" s="197"/>
      <c r="O99" s="197"/>
      <c r="P99" s="197"/>
      <c r="Q99" s="197"/>
      <c r="R99" s="197"/>
      <c r="S99" s="197"/>
      <c r="T99" s="198"/>
      <c r="AT99" s="192" t="s">
        <v>183</v>
      </c>
      <c r="AU99" s="192" t="s">
        <v>84</v>
      </c>
      <c r="AV99" s="11" t="s">
        <v>84</v>
      </c>
      <c r="AW99" s="11" t="s">
        <v>39</v>
      </c>
      <c r="AX99" s="11" t="s">
        <v>24</v>
      </c>
      <c r="AY99" s="192" t="s">
        <v>171</v>
      </c>
    </row>
    <row r="100" spans="2:65" s="1" customFormat="1" ht="16.5" customHeight="1">
      <c r="B100" s="173"/>
      <c r="C100" s="174" t="s">
        <v>191</v>
      </c>
      <c r="D100" s="174" t="s">
        <v>173</v>
      </c>
      <c r="E100" s="175" t="s">
        <v>460</v>
      </c>
      <c r="F100" s="176" t="s">
        <v>461</v>
      </c>
      <c r="G100" s="177" t="s">
        <v>194</v>
      </c>
      <c r="H100" s="178">
        <v>11</v>
      </c>
      <c r="I100" s="179"/>
      <c r="J100" s="180">
        <f>ROUND(I100*H100,2)</f>
        <v>0</v>
      </c>
      <c r="K100" s="176" t="s">
        <v>195</v>
      </c>
      <c r="L100" s="41"/>
      <c r="M100" s="181" t="s">
        <v>5</v>
      </c>
      <c r="N100" s="182" t="s">
        <v>46</v>
      </c>
      <c r="O100" s="42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4" t="s">
        <v>177</v>
      </c>
      <c r="AT100" s="24" t="s">
        <v>173</v>
      </c>
      <c r="AU100" s="24" t="s">
        <v>84</v>
      </c>
      <c r="AY100" s="24" t="s">
        <v>171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4" t="s">
        <v>24</v>
      </c>
      <c r="BK100" s="185">
        <f>ROUND(I100*H100,2)</f>
        <v>0</v>
      </c>
      <c r="BL100" s="24" t="s">
        <v>177</v>
      </c>
      <c r="BM100" s="24" t="s">
        <v>838</v>
      </c>
    </row>
    <row r="101" spans="2:65" s="1" customFormat="1" ht="27">
      <c r="B101" s="41"/>
      <c r="D101" s="186" t="s">
        <v>179</v>
      </c>
      <c r="F101" s="187" t="s">
        <v>463</v>
      </c>
      <c r="I101" s="188"/>
      <c r="L101" s="41"/>
      <c r="M101" s="189"/>
      <c r="N101" s="42"/>
      <c r="O101" s="42"/>
      <c r="P101" s="42"/>
      <c r="Q101" s="42"/>
      <c r="R101" s="42"/>
      <c r="S101" s="42"/>
      <c r="T101" s="70"/>
      <c r="AT101" s="24" t="s">
        <v>179</v>
      </c>
      <c r="AU101" s="24" t="s">
        <v>84</v>
      </c>
    </row>
    <row r="102" spans="2:65" s="1" customFormat="1" ht="16.5" customHeight="1">
      <c r="B102" s="173"/>
      <c r="C102" s="174" t="s">
        <v>177</v>
      </c>
      <c r="D102" s="174" t="s">
        <v>173</v>
      </c>
      <c r="E102" s="175" t="s">
        <v>464</v>
      </c>
      <c r="F102" s="176" t="s">
        <v>465</v>
      </c>
      <c r="G102" s="177" t="s">
        <v>194</v>
      </c>
      <c r="H102" s="178">
        <v>4</v>
      </c>
      <c r="I102" s="179"/>
      <c r="J102" s="180">
        <f>ROUND(I102*H102,2)</f>
        <v>0</v>
      </c>
      <c r="K102" s="176" t="s">
        <v>195</v>
      </c>
      <c r="L102" s="41"/>
      <c r="M102" s="181" t="s">
        <v>5</v>
      </c>
      <c r="N102" s="182" t="s">
        <v>46</v>
      </c>
      <c r="O102" s="42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AR102" s="24" t="s">
        <v>177</v>
      </c>
      <c r="AT102" s="24" t="s">
        <v>173</v>
      </c>
      <c r="AU102" s="24" t="s">
        <v>84</v>
      </c>
      <c r="AY102" s="24" t="s">
        <v>171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4" t="s">
        <v>24</v>
      </c>
      <c r="BK102" s="185">
        <f>ROUND(I102*H102,2)</f>
        <v>0</v>
      </c>
      <c r="BL102" s="24" t="s">
        <v>177</v>
      </c>
      <c r="BM102" s="24" t="s">
        <v>839</v>
      </c>
    </row>
    <row r="103" spans="2:65" s="1" customFormat="1" ht="40.5">
      <c r="B103" s="41"/>
      <c r="D103" s="186" t="s">
        <v>179</v>
      </c>
      <c r="F103" s="187" t="s">
        <v>467</v>
      </c>
      <c r="I103" s="188"/>
      <c r="L103" s="41"/>
      <c r="M103" s="189"/>
      <c r="N103" s="42"/>
      <c r="O103" s="42"/>
      <c r="P103" s="42"/>
      <c r="Q103" s="42"/>
      <c r="R103" s="42"/>
      <c r="S103" s="42"/>
      <c r="T103" s="70"/>
      <c r="AT103" s="24" t="s">
        <v>179</v>
      </c>
      <c r="AU103" s="24" t="s">
        <v>84</v>
      </c>
    </row>
    <row r="104" spans="2:65" s="11" customFormat="1" ht="13.5">
      <c r="B104" s="191"/>
      <c r="D104" s="186" t="s">
        <v>183</v>
      </c>
      <c r="E104" s="192" t="s">
        <v>5</v>
      </c>
      <c r="F104" s="193" t="s">
        <v>468</v>
      </c>
      <c r="H104" s="194">
        <v>4</v>
      </c>
      <c r="I104" s="195"/>
      <c r="L104" s="191"/>
      <c r="M104" s="196"/>
      <c r="N104" s="197"/>
      <c r="O104" s="197"/>
      <c r="P104" s="197"/>
      <c r="Q104" s="197"/>
      <c r="R104" s="197"/>
      <c r="S104" s="197"/>
      <c r="T104" s="198"/>
      <c r="AT104" s="192" t="s">
        <v>183</v>
      </c>
      <c r="AU104" s="192" t="s">
        <v>84</v>
      </c>
      <c r="AV104" s="11" t="s">
        <v>84</v>
      </c>
      <c r="AW104" s="11" t="s">
        <v>39</v>
      </c>
      <c r="AX104" s="11" t="s">
        <v>24</v>
      </c>
      <c r="AY104" s="192" t="s">
        <v>171</v>
      </c>
    </row>
    <row r="105" spans="2:65" s="1" customFormat="1" ht="16.5" customHeight="1">
      <c r="B105" s="173"/>
      <c r="C105" s="174" t="s">
        <v>203</v>
      </c>
      <c r="D105" s="174" t="s">
        <v>173</v>
      </c>
      <c r="E105" s="175" t="s">
        <v>242</v>
      </c>
      <c r="F105" s="176" t="s">
        <v>243</v>
      </c>
      <c r="G105" s="177" t="s">
        <v>194</v>
      </c>
      <c r="H105" s="178">
        <v>4</v>
      </c>
      <c r="I105" s="179"/>
      <c r="J105" s="180">
        <f>ROUND(I105*H105,2)</f>
        <v>0</v>
      </c>
      <c r="K105" s="176" t="s">
        <v>195</v>
      </c>
      <c r="L105" s="41"/>
      <c r="M105" s="181" t="s">
        <v>5</v>
      </c>
      <c r="N105" s="182" t="s">
        <v>46</v>
      </c>
      <c r="O105" s="42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24" t="s">
        <v>177</v>
      </c>
      <c r="AT105" s="24" t="s">
        <v>173</v>
      </c>
      <c r="AU105" s="24" t="s">
        <v>84</v>
      </c>
      <c r="AY105" s="24" t="s">
        <v>171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4" t="s">
        <v>24</v>
      </c>
      <c r="BK105" s="185">
        <f>ROUND(I105*H105,2)</f>
        <v>0</v>
      </c>
      <c r="BL105" s="24" t="s">
        <v>177</v>
      </c>
      <c r="BM105" s="24" t="s">
        <v>840</v>
      </c>
    </row>
    <row r="106" spans="2:65" s="1" customFormat="1" ht="13.5">
      <c r="B106" s="41"/>
      <c r="D106" s="186" t="s">
        <v>179</v>
      </c>
      <c r="F106" s="187" t="s">
        <v>245</v>
      </c>
      <c r="I106" s="188"/>
      <c r="L106" s="41"/>
      <c r="M106" s="189"/>
      <c r="N106" s="42"/>
      <c r="O106" s="42"/>
      <c r="P106" s="42"/>
      <c r="Q106" s="42"/>
      <c r="R106" s="42"/>
      <c r="S106" s="42"/>
      <c r="T106" s="70"/>
      <c r="AT106" s="24" t="s">
        <v>179</v>
      </c>
      <c r="AU106" s="24" t="s">
        <v>84</v>
      </c>
    </row>
    <row r="107" spans="2:65" s="1" customFormat="1" ht="16.5" customHeight="1">
      <c r="B107" s="173"/>
      <c r="C107" s="174" t="s">
        <v>210</v>
      </c>
      <c r="D107" s="174" t="s">
        <v>173</v>
      </c>
      <c r="E107" s="175" t="s">
        <v>250</v>
      </c>
      <c r="F107" s="176" t="s">
        <v>251</v>
      </c>
      <c r="G107" s="177" t="s">
        <v>194</v>
      </c>
      <c r="H107" s="178">
        <v>7</v>
      </c>
      <c r="I107" s="179"/>
      <c r="J107" s="180">
        <f>ROUND(I107*H107,2)</f>
        <v>0</v>
      </c>
      <c r="K107" s="176" t="s">
        <v>195</v>
      </c>
      <c r="L107" s="41"/>
      <c r="M107" s="181" t="s">
        <v>5</v>
      </c>
      <c r="N107" s="182" t="s">
        <v>46</v>
      </c>
      <c r="O107" s="42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4" t="s">
        <v>177</v>
      </c>
      <c r="AT107" s="24" t="s">
        <v>173</v>
      </c>
      <c r="AU107" s="24" t="s">
        <v>84</v>
      </c>
      <c r="AY107" s="24" t="s">
        <v>171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4" t="s">
        <v>24</v>
      </c>
      <c r="BK107" s="185">
        <f>ROUND(I107*H107,2)</f>
        <v>0</v>
      </c>
      <c r="BL107" s="24" t="s">
        <v>177</v>
      </c>
      <c r="BM107" s="24" t="s">
        <v>841</v>
      </c>
    </row>
    <row r="108" spans="2:65" s="1" customFormat="1" ht="27">
      <c r="B108" s="41"/>
      <c r="D108" s="186" t="s">
        <v>179</v>
      </c>
      <c r="F108" s="187" t="s">
        <v>253</v>
      </c>
      <c r="I108" s="188"/>
      <c r="L108" s="41"/>
      <c r="M108" s="189"/>
      <c r="N108" s="42"/>
      <c r="O108" s="42"/>
      <c r="P108" s="42"/>
      <c r="Q108" s="42"/>
      <c r="R108" s="42"/>
      <c r="S108" s="42"/>
      <c r="T108" s="70"/>
      <c r="AT108" s="24" t="s">
        <v>179</v>
      </c>
      <c r="AU108" s="24" t="s">
        <v>84</v>
      </c>
    </row>
    <row r="109" spans="2:65" s="1" customFormat="1" ht="27">
      <c r="B109" s="41"/>
      <c r="D109" s="186" t="s">
        <v>181</v>
      </c>
      <c r="F109" s="190" t="s">
        <v>835</v>
      </c>
      <c r="I109" s="188"/>
      <c r="L109" s="41"/>
      <c r="M109" s="189"/>
      <c r="N109" s="42"/>
      <c r="O109" s="42"/>
      <c r="P109" s="42"/>
      <c r="Q109" s="42"/>
      <c r="R109" s="42"/>
      <c r="S109" s="42"/>
      <c r="T109" s="70"/>
      <c r="AT109" s="24" t="s">
        <v>181</v>
      </c>
      <c r="AU109" s="24" t="s">
        <v>84</v>
      </c>
    </row>
    <row r="110" spans="2:65" s="11" customFormat="1" ht="13.5">
      <c r="B110" s="191"/>
      <c r="D110" s="186" t="s">
        <v>183</v>
      </c>
      <c r="E110" s="192" t="s">
        <v>5</v>
      </c>
      <c r="F110" s="193" t="s">
        <v>215</v>
      </c>
      <c r="H110" s="194">
        <v>7</v>
      </c>
      <c r="I110" s="195"/>
      <c r="L110" s="191"/>
      <c r="M110" s="196"/>
      <c r="N110" s="197"/>
      <c r="O110" s="197"/>
      <c r="P110" s="197"/>
      <c r="Q110" s="197"/>
      <c r="R110" s="197"/>
      <c r="S110" s="197"/>
      <c r="T110" s="198"/>
      <c r="AT110" s="192" t="s">
        <v>183</v>
      </c>
      <c r="AU110" s="192" t="s">
        <v>84</v>
      </c>
      <c r="AV110" s="11" t="s">
        <v>84</v>
      </c>
      <c r="AW110" s="11" t="s">
        <v>39</v>
      </c>
      <c r="AX110" s="11" t="s">
        <v>24</v>
      </c>
      <c r="AY110" s="192" t="s">
        <v>171</v>
      </c>
    </row>
    <row r="111" spans="2:65" s="1" customFormat="1" ht="16.5" customHeight="1">
      <c r="B111" s="173"/>
      <c r="C111" s="174" t="s">
        <v>215</v>
      </c>
      <c r="D111" s="174" t="s">
        <v>173</v>
      </c>
      <c r="E111" s="175" t="s">
        <v>272</v>
      </c>
      <c r="F111" s="176" t="s">
        <v>273</v>
      </c>
      <c r="G111" s="177" t="s">
        <v>176</v>
      </c>
      <c r="H111" s="178">
        <v>20</v>
      </c>
      <c r="I111" s="179"/>
      <c r="J111" s="180">
        <f>ROUND(I111*H111,2)</f>
        <v>0</v>
      </c>
      <c r="K111" s="176" t="s">
        <v>195</v>
      </c>
      <c r="L111" s="41"/>
      <c r="M111" s="181" t="s">
        <v>5</v>
      </c>
      <c r="N111" s="182" t="s">
        <v>46</v>
      </c>
      <c r="O111" s="42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24" t="s">
        <v>177</v>
      </c>
      <c r="AT111" s="24" t="s">
        <v>173</v>
      </c>
      <c r="AU111" s="24" t="s">
        <v>84</v>
      </c>
      <c r="AY111" s="24" t="s">
        <v>171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4" t="s">
        <v>24</v>
      </c>
      <c r="BK111" s="185">
        <f>ROUND(I111*H111,2)</f>
        <v>0</v>
      </c>
      <c r="BL111" s="24" t="s">
        <v>177</v>
      </c>
      <c r="BM111" s="24" t="s">
        <v>842</v>
      </c>
    </row>
    <row r="112" spans="2:65" s="1" customFormat="1" ht="27">
      <c r="B112" s="41"/>
      <c r="D112" s="186" t="s">
        <v>179</v>
      </c>
      <c r="F112" s="187" t="s">
        <v>275</v>
      </c>
      <c r="I112" s="188"/>
      <c r="L112" s="41"/>
      <c r="M112" s="189"/>
      <c r="N112" s="42"/>
      <c r="O112" s="42"/>
      <c r="P112" s="42"/>
      <c r="Q112" s="42"/>
      <c r="R112" s="42"/>
      <c r="S112" s="42"/>
      <c r="T112" s="70"/>
      <c r="AT112" s="24" t="s">
        <v>179</v>
      </c>
      <c r="AU112" s="24" t="s">
        <v>84</v>
      </c>
    </row>
    <row r="113" spans="2:65" s="1" customFormat="1" ht="27">
      <c r="B113" s="41"/>
      <c r="D113" s="186" t="s">
        <v>181</v>
      </c>
      <c r="F113" s="190" t="s">
        <v>835</v>
      </c>
      <c r="I113" s="188"/>
      <c r="L113" s="41"/>
      <c r="M113" s="189"/>
      <c r="N113" s="42"/>
      <c r="O113" s="42"/>
      <c r="P113" s="42"/>
      <c r="Q113" s="42"/>
      <c r="R113" s="42"/>
      <c r="S113" s="42"/>
      <c r="T113" s="70"/>
      <c r="AT113" s="24" t="s">
        <v>181</v>
      </c>
      <c r="AU113" s="24" t="s">
        <v>84</v>
      </c>
    </row>
    <row r="114" spans="2:65" s="11" customFormat="1" ht="13.5">
      <c r="B114" s="191"/>
      <c r="D114" s="186" t="s">
        <v>183</v>
      </c>
      <c r="E114" s="192" t="s">
        <v>5</v>
      </c>
      <c r="F114" s="193" t="s">
        <v>472</v>
      </c>
      <c r="H114" s="194">
        <v>20</v>
      </c>
      <c r="I114" s="195"/>
      <c r="L114" s="191"/>
      <c r="M114" s="196"/>
      <c r="N114" s="197"/>
      <c r="O114" s="197"/>
      <c r="P114" s="197"/>
      <c r="Q114" s="197"/>
      <c r="R114" s="197"/>
      <c r="S114" s="197"/>
      <c r="T114" s="198"/>
      <c r="AT114" s="192" t="s">
        <v>183</v>
      </c>
      <c r="AU114" s="192" t="s">
        <v>84</v>
      </c>
      <c r="AV114" s="11" t="s">
        <v>84</v>
      </c>
      <c r="AW114" s="11" t="s">
        <v>39</v>
      </c>
      <c r="AX114" s="11" t="s">
        <v>24</v>
      </c>
      <c r="AY114" s="192" t="s">
        <v>171</v>
      </c>
    </row>
    <row r="115" spans="2:65" s="10" customFormat="1" ht="29.85" customHeight="1">
      <c r="B115" s="160"/>
      <c r="D115" s="161" t="s">
        <v>74</v>
      </c>
      <c r="E115" s="171" t="s">
        <v>84</v>
      </c>
      <c r="F115" s="171" t="s">
        <v>473</v>
      </c>
      <c r="I115" s="163"/>
      <c r="J115" s="172">
        <f>BK115</f>
        <v>0</v>
      </c>
      <c r="L115" s="160"/>
      <c r="M115" s="165"/>
      <c r="N115" s="166"/>
      <c r="O115" s="166"/>
      <c r="P115" s="167">
        <f>SUM(P116:P129)</f>
        <v>0</v>
      </c>
      <c r="Q115" s="166"/>
      <c r="R115" s="167">
        <f>SUM(R116:R129)</f>
        <v>0.1564458</v>
      </c>
      <c r="S115" s="166"/>
      <c r="T115" s="168">
        <f>SUM(T116:T129)</f>
        <v>0</v>
      </c>
      <c r="AR115" s="161" t="s">
        <v>24</v>
      </c>
      <c r="AT115" s="169" t="s">
        <v>74</v>
      </c>
      <c r="AU115" s="169" t="s">
        <v>24</v>
      </c>
      <c r="AY115" s="161" t="s">
        <v>171</v>
      </c>
      <c r="BK115" s="170">
        <f>SUM(BK116:BK129)</f>
        <v>0</v>
      </c>
    </row>
    <row r="116" spans="2:65" s="1" customFormat="1" ht="16.5" customHeight="1">
      <c r="B116" s="173"/>
      <c r="C116" s="174" t="s">
        <v>221</v>
      </c>
      <c r="D116" s="174" t="s">
        <v>173</v>
      </c>
      <c r="E116" s="175" t="s">
        <v>474</v>
      </c>
      <c r="F116" s="176" t="s">
        <v>475</v>
      </c>
      <c r="G116" s="177" t="s">
        <v>194</v>
      </c>
      <c r="H116" s="178">
        <v>4.3</v>
      </c>
      <c r="I116" s="179"/>
      <c r="J116" s="180">
        <f>ROUND(I116*H116,2)</f>
        <v>0</v>
      </c>
      <c r="K116" s="176" t="s">
        <v>195</v>
      </c>
      <c r="L116" s="41"/>
      <c r="M116" s="181" t="s">
        <v>5</v>
      </c>
      <c r="N116" s="182" t="s">
        <v>46</v>
      </c>
      <c r="O116" s="42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24" t="s">
        <v>177</v>
      </c>
      <c r="AT116" s="24" t="s">
        <v>173</v>
      </c>
      <c r="AU116" s="24" t="s">
        <v>84</v>
      </c>
      <c r="AY116" s="24" t="s">
        <v>171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4" t="s">
        <v>24</v>
      </c>
      <c r="BK116" s="185">
        <f>ROUND(I116*H116,2)</f>
        <v>0</v>
      </c>
      <c r="BL116" s="24" t="s">
        <v>177</v>
      </c>
      <c r="BM116" s="24" t="s">
        <v>843</v>
      </c>
    </row>
    <row r="117" spans="2:65" s="1" customFormat="1" ht="13.5">
      <c r="B117" s="41"/>
      <c r="D117" s="186" t="s">
        <v>179</v>
      </c>
      <c r="F117" s="187" t="s">
        <v>477</v>
      </c>
      <c r="I117" s="188"/>
      <c r="L117" s="41"/>
      <c r="M117" s="189"/>
      <c r="N117" s="42"/>
      <c r="O117" s="42"/>
      <c r="P117" s="42"/>
      <c r="Q117" s="42"/>
      <c r="R117" s="42"/>
      <c r="S117" s="42"/>
      <c r="T117" s="70"/>
      <c r="AT117" s="24" t="s">
        <v>179</v>
      </c>
      <c r="AU117" s="24" t="s">
        <v>84</v>
      </c>
    </row>
    <row r="118" spans="2:65" s="1" customFormat="1" ht="27">
      <c r="B118" s="41"/>
      <c r="D118" s="186" t="s">
        <v>181</v>
      </c>
      <c r="F118" s="190" t="s">
        <v>835</v>
      </c>
      <c r="I118" s="188"/>
      <c r="L118" s="41"/>
      <c r="M118" s="189"/>
      <c r="N118" s="42"/>
      <c r="O118" s="42"/>
      <c r="P118" s="42"/>
      <c r="Q118" s="42"/>
      <c r="R118" s="42"/>
      <c r="S118" s="42"/>
      <c r="T118" s="70"/>
      <c r="AT118" s="24" t="s">
        <v>181</v>
      </c>
      <c r="AU118" s="24" t="s">
        <v>84</v>
      </c>
    </row>
    <row r="119" spans="2:65" s="11" customFormat="1" ht="13.5">
      <c r="B119" s="191"/>
      <c r="D119" s="186" t="s">
        <v>183</v>
      </c>
      <c r="E119" s="192" t="s">
        <v>5</v>
      </c>
      <c r="F119" s="193" t="s">
        <v>478</v>
      </c>
      <c r="H119" s="194">
        <v>4.3</v>
      </c>
      <c r="I119" s="195"/>
      <c r="L119" s="191"/>
      <c r="M119" s="196"/>
      <c r="N119" s="197"/>
      <c r="O119" s="197"/>
      <c r="P119" s="197"/>
      <c r="Q119" s="197"/>
      <c r="R119" s="197"/>
      <c r="S119" s="197"/>
      <c r="T119" s="198"/>
      <c r="AT119" s="192" t="s">
        <v>183</v>
      </c>
      <c r="AU119" s="192" t="s">
        <v>84</v>
      </c>
      <c r="AV119" s="11" t="s">
        <v>84</v>
      </c>
      <c r="AW119" s="11" t="s">
        <v>39</v>
      </c>
      <c r="AX119" s="11" t="s">
        <v>24</v>
      </c>
      <c r="AY119" s="192" t="s">
        <v>171</v>
      </c>
    </row>
    <row r="120" spans="2:65" s="1" customFormat="1" ht="16.5" customHeight="1">
      <c r="B120" s="173"/>
      <c r="C120" s="174" t="s">
        <v>227</v>
      </c>
      <c r="D120" s="174" t="s">
        <v>173</v>
      </c>
      <c r="E120" s="175" t="s">
        <v>479</v>
      </c>
      <c r="F120" s="176" t="s">
        <v>480</v>
      </c>
      <c r="G120" s="177" t="s">
        <v>176</v>
      </c>
      <c r="H120" s="178">
        <v>18.36</v>
      </c>
      <c r="I120" s="179"/>
      <c r="J120" s="180">
        <f>ROUND(I120*H120,2)</f>
        <v>0</v>
      </c>
      <c r="K120" s="176" t="s">
        <v>5</v>
      </c>
      <c r="L120" s="41"/>
      <c r="M120" s="181" t="s">
        <v>5</v>
      </c>
      <c r="N120" s="182" t="s">
        <v>46</v>
      </c>
      <c r="O120" s="42"/>
      <c r="P120" s="183">
        <f>O120*H120</f>
        <v>0</v>
      </c>
      <c r="Q120" s="183">
        <v>1.4400000000000001E-3</v>
      </c>
      <c r="R120" s="183">
        <f>Q120*H120</f>
        <v>2.6438400000000001E-2</v>
      </c>
      <c r="S120" s="183">
        <v>0</v>
      </c>
      <c r="T120" s="184">
        <f>S120*H120</f>
        <v>0</v>
      </c>
      <c r="AR120" s="24" t="s">
        <v>177</v>
      </c>
      <c r="AT120" s="24" t="s">
        <v>173</v>
      </c>
      <c r="AU120" s="24" t="s">
        <v>84</v>
      </c>
      <c r="AY120" s="24" t="s">
        <v>171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24" t="s">
        <v>24</v>
      </c>
      <c r="BK120" s="185">
        <f>ROUND(I120*H120,2)</f>
        <v>0</v>
      </c>
      <c r="BL120" s="24" t="s">
        <v>177</v>
      </c>
      <c r="BM120" s="24" t="s">
        <v>844</v>
      </c>
    </row>
    <row r="121" spans="2:65" s="1" customFormat="1" ht="13.5">
      <c r="B121" s="41"/>
      <c r="D121" s="186" t="s">
        <v>179</v>
      </c>
      <c r="F121" s="187" t="s">
        <v>482</v>
      </c>
      <c r="I121" s="188"/>
      <c r="L121" s="41"/>
      <c r="M121" s="189"/>
      <c r="N121" s="42"/>
      <c r="O121" s="42"/>
      <c r="P121" s="42"/>
      <c r="Q121" s="42"/>
      <c r="R121" s="42"/>
      <c r="S121" s="42"/>
      <c r="T121" s="70"/>
      <c r="AT121" s="24" t="s">
        <v>179</v>
      </c>
      <c r="AU121" s="24" t="s">
        <v>84</v>
      </c>
    </row>
    <row r="122" spans="2:65" s="1" customFormat="1" ht="27">
      <c r="B122" s="41"/>
      <c r="D122" s="186" t="s">
        <v>181</v>
      </c>
      <c r="F122" s="190" t="s">
        <v>835</v>
      </c>
      <c r="I122" s="188"/>
      <c r="L122" s="41"/>
      <c r="M122" s="189"/>
      <c r="N122" s="42"/>
      <c r="O122" s="42"/>
      <c r="P122" s="42"/>
      <c r="Q122" s="42"/>
      <c r="R122" s="42"/>
      <c r="S122" s="42"/>
      <c r="T122" s="70"/>
      <c r="AT122" s="24" t="s">
        <v>181</v>
      </c>
      <c r="AU122" s="24" t="s">
        <v>84</v>
      </c>
    </row>
    <row r="123" spans="2:65" s="11" customFormat="1" ht="13.5">
      <c r="B123" s="191"/>
      <c r="D123" s="186" t="s">
        <v>183</v>
      </c>
      <c r="E123" s="192" t="s">
        <v>5</v>
      </c>
      <c r="F123" s="193" t="s">
        <v>564</v>
      </c>
      <c r="H123" s="194">
        <v>18.36</v>
      </c>
      <c r="I123" s="195"/>
      <c r="L123" s="191"/>
      <c r="M123" s="196"/>
      <c r="N123" s="197"/>
      <c r="O123" s="197"/>
      <c r="P123" s="197"/>
      <c r="Q123" s="197"/>
      <c r="R123" s="197"/>
      <c r="S123" s="197"/>
      <c r="T123" s="198"/>
      <c r="AT123" s="192" t="s">
        <v>183</v>
      </c>
      <c r="AU123" s="192" t="s">
        <v>84</v>
      </c>
      <c r="AV123" s="11" t="s">
        <v>84</v>
      </c>
      <c r="AW123" s="11" t="s">
        <v>39</v>
      </c>
      <c r="AX123" s="11" t="s">
        <v>24</v>
      </c>
      <c r="AY123" s="192" t="s">
        <v>171</v>
      </c>
    </row>
    <row r="124" spans="2:65" s="1" customFormat="1" ht="16.5" customHeight="1">
      <c r="B124" s="173"/>
      <c r="C124" s="174" t="s">
        <v>29</v>
      </c>
      <c r="D124" s="174" t="s">
        <v>173</v>
      </c>
      <c r="E124" s="175" t="s">
        <v>484</v>
      </c>
      <c r="F124" s="176" t="s">
        <v>485</v>
      </c>
      <c r="G124" s="177" t="s">
        <v>176</v>
      </c>
      <c r="H124" s="178">
        <v>18.36</v>
      </c>
      <c r="I124" s="179"/>
      <c r="J124" s="180">
        <f>ROUND(I124*H124,2)</f>
        <v>0</v>
      </c>
      <c r="K124" s="176" t="s">
        <v>195</v>
      </c>
      <c r="L124" s="41"/>
      <c r="M124" s="181" t="s">
        <v>5</v>
      </c>
      <c r="N124" s="182" t="s">
        <v>46</v>
      </c>
      <c r="O124" s="42"/>
      <c r="P124" s="183">
        <f>O124*H124</f>
        <v>0</v>
      </c>
      <c r="Q124" s="183">
        <v>4.0000000000000003E-5</v>
      </c>
      <c r="R124" s="183">
        <f>Q124*H124</f>
        <v>7.3440000000000007E-4</v>
      </c>
      <c r="S124" s="183">
        <v>0</v>
      </c>
      <c r="T124" s="184">
        <f>S124*H124</f>
        <v>0</v>
      </c>
      <c r="AR124" s="24" t="s">
        <v>177</v>
      </c>
      <c r="AT124" s="24" t="s">
        <v>173</v>
      </c>
      <c r="AU124" s="24" t="s">
        <v>84</v>
      </c>
      <c r="AY124" s="24" t="s">
        <v>171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4" t="s">
        <v>24</v>
      </c>
      <c r="BK124" s="185">
        <f>ROUND(I124*H124,2)</f>
        <v>0</v>
      </c>
      <c r="BL124" s="24" t="s">
        <v>177</v>
      </c>
      <c r="BM124" s="24" t="s">
        <v>845</v>
      </c>
    </row>
    <row r="125" spans="2:65" s="1" customFormat="1" ht="13.5">
      <c r="B125" s="41"/>
      <c r="D125" s="186" t="s">
        <v>179</v>
      </c>
      <c r="F125" s="187" t="s">
        <v>487</v>
      </c>
      <c r="I125" s="188"/>
      <c r="L125" s="41"/>
      <c r="M125" s="189"/>
      <c r="N125" s="42"/>
      <c r="O125" s="42"/>
      <c r="P125" s="42"/>
      <c r="Q125" s="42"/>
      <c r="R125" s="42"/>
      <c r="S125" s="42"/>
      <c r="T125" s="70"/>
      <c r="AT125" s="24" t="s">
        <v>179</v>
      </c>
      <c r="AU125" s="24" t="s">
        <v>84</v>
      </c>
    </row>
    <row r="126" spans="2:65" s="1" customFormat="1" ht="16.5" customHeight="1">
      <c r="B126" s="173"/>
      <c r="C126" s="174" t="s">
        <v>111</v>
      </c>
      <c r="D126" s="174" t="s">
        <v>173</v>
      </c>
      <c r="E126" s="175" t="s">
        <v>488</v>
      </c>
      <c r="F126" s="176" t="s">
        <v>489</v>
      </c>
      <c r="G126" s="177" t="s">
        <v>259</v>
      </c>
      <c r="H126" s="178">
        <v>0.123</v>
      </c>
      <c r="I126" s="179"/>
      <c r="J126" s="180">
        <f>ROUND(I126*H126,2)</f>
        <v>0</v>
      </c>
      <c r="K126" s="176" t="s">
        <v>195</v>
      </c>
      <c r="L126" s="41"/>
      <c r="M126" s="181" t="s">
        <v>5</v>
      </c>
      <c r="N126" s="182" t="s">
        <v>46</v>
      </c>
      <c r="O126" s="42"/>
      <c r="P126" s="183">
        <f>O126*H126</f>
        <v>0</v>
      </c>
      <c r="Q126" s="183">
        <v>1.0509999999999999</v>
      </c>
      <c r="R126" s="183">
        <f>Q126*H126</f>
        <v>0.129273</v>
      </c>
      <c r="S126" s="183">
        <v>0</v>
      </c>
      <c r="T126" s="184">
        <f>S126*H126</f>
        <v>0</v>
      </c>
      <c r="AR126" s="24" t="s">
        <v>177</v>
      </c>
      <c r="AT126" s="24" t="s">
        <v>173</v>
      </c>
      <c r="AU126" s="24" t="s">
        <v>84</v>
      </c>
      <c r="AY126" s="24" t="s">
        <v>171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4" t="s">
        <v>24</v>
      </c>
      <c r="BK126" s="185">
        <f>ROUND(I126*H126,2)</f>
        <v>0</v>
      </c>
      <c r="BL126" s="24" t="s">
        <v>177</v>
      </c>
      <c r="BM126" s="24" t="s">
        <v>846</v>
      </c>
    </row>
    <row r="127" spans="2:65" s="1" customFormat="1" ht="13.5">
      <c r="B127" s="41"/>
      <c r="D127" s="186" t="s">
        <v>179</v>
      </c>
      <c r="F127" s="187" t="s">
        <v>491</v>
      </c>
      <c r="I127" s="188"/>
      <c r="L127" s="41"/>
      <c r="M127" s="189"/>
      <c r="N127" s="42"/>
      <c r="O127" s="42"/>
      <c r="P127" s="42"/>
      <c r="Q127" s="42"/>
      <c r="R127" s="42"/>
      <c r="S127" s="42"/>
      <c r="T127" s="70"/>
      <c r="AT127" s="24" t="s">
        <v>179</v>
      </c>
      <c r="AU127" s="24" t="s">
        <v>84</v>
      </c>
    </row>
    <row r="128" spans="2:65" s="1" customFormat="1" ht="27">
      <c r="B128" s="41"/>
      <c r="D128" s="186" t="s">
        <v>181</v>
      </c>
      <c r="F128" s="190" t="s">
        <v>835</v>
      </c>
      <c r="I128" s="188"/>
      <c r="L128" s="41"/>
      <c r="M128" s="189"/>
      <c r="N128" s="42"/>
      <c r="O128" s="42"/>
      <c r="P128" s="42"/>
      <c r="Q128" s="42"/>
      <c r="R128" s="42"/>
      <c r="S128" s="42"/>
      <c r="T128" s="70"/>
      <c r="AT128" s="24" t="s">
        <v>181</v>
      </c>
      <c r="AU128" s="24" t="s">
        <v>84</v>
      </c>
    </row>
    <row r="129" spans="2:65" s="11" customFormat="1" ht="13.5">
      <c r="B129" s="191"/>
      <c r="D129" s="186" t="s">
        <v>183</v>
      </c>
      <c r="E129" s="192" t="s">
        <v>5</v>
      </c>
      <c r="F129" s="193" t="s">
        <v>567</v>
      </c>
      <c r="H129" s="194">
        <v>0.123</v>
      </c>
      <c r="I129" s="195"/>
      <c r="L129" s="191"/>
      <c r="M129" s="196"/>
      <c r="N129" s="197"/>
      <c r="O129" s="197"/>
      <c r="P129" s="197"/>
      <c r="Q129" s="197"/>
      <c r="R129" s="197"/>
      <c r="S129" s="197"/>
      <c r="T129" s="198"/>
      <c r="AT129" s="192" t="s">
        <v>183</v>
      </c>
      <c r="AU129" s="192" t="s">
        <v>84</v>
      </c>
      <c r="AV129" s="11" t="s">
        <v>84</v>
      </c>
      <c r="AW129" s="11" t="s">
        <v>39</v>
      </c>
      <c r="AX129" s="11" t="s">
        <v>24</v>
      </c>
      <c r="AY129" s="192" t="s">
        <v>171</v>
      </c>
    </row>
    <row r="130" spans="2:65" s="10" customFormat="1" ht="29.85" customHeight="1">
      <c r="B130" s="160"/>
      <c r="D130" s="161" t="s">
        <v>74</v>
      </c>
      <c r="E130" s="171" t="s">
        <v>191</v>
      </c>
      <c r="F130" s="171" t="s">
        <v>288</v>
      </c>
      <c r="I130" s="163"/>
      <c r="J130" s="172">
        <f>BK130</f>
        <v>0</v>
      </c>
      <c r="L130" s="160"/>
      <c r="M130" s="165"/>
      <c r="N130" s="166"/>
      <c r="O130" s="166"/>
      <c r="P130" s="167">
        <f>SUM(P131:P134)</f>
        <v>0</v>
      </c>
      <c r="Q130" s="166"/>
      <c r="R130" s="167">
        <f>SUM(R131:R134)</f>
        <v>1.8513408000000002</v>
      </c>
      <c r="S130" s="166"/>
      <c r="T130" s="168">
        <f>SUM(T131:T134)</f>
        <v>0</v>
      </c>
      <c r="AR130" s="161" t="s">
        <v>24</v>
      </c>
      <c r="AT130" s="169" t="s">
        <v>74</v>
      </c>
      <c r="AU130" s="169" t="s">
        <v>24</v>
      </c>
      <c r="AY130" s="161" t="s">
        <v>171</v>
      </c>
      <c r="BK130" s="170">
        <f>SUM(BK131:BK134)</f>
        <v>0</v>
      </c>
    </row>
    <row r="131" spans="2:65" s="1" customFormat="1" ht="25.5" customHeight="1">
      <c r="B131" s="173"/>
      <c r="C131" s="174" t="s">
        <v>114</v>
      </c>
      <c r="D131" s="174" t="s">
        <v>173</v>
      </c>
      <c r="E131" s="175" t="s">
        <v>493</v>
      </c>
      <c r="F131" s="176" t="s">
        <v>494</v>
      </c>
      <c r="G131" s="177" t="s">
        <v>396</v>
      </c>
      <c r="H131" s="178">
        <v>10.88</v>
      </c>
      <c r="I131" s="179"/>
      <c r="J131" s="180">
        <f>ROUND(I131*H131,2)</f>
        <v>0</v>
      </c>
      <c r="K131" s="176" t="s">
        <v>195</v>
      </c>
      <c r="L131" s="41"/>
      <c r="M131" s="181" t="s">
        <v>5</v>
      </c>
      <c r="N131" s="182" t="s">
        <v>46</v>
      </c>
      <c r="O131" s="42"/>
      <c r="P131" s="183">
        <f>O131*H131</f>
        <v>0</v>
      </c>
      <c r="Q131" s="183">
        <v>0.17016000000000001</v>
      </c>
      <c r="R131" s="183">
        <f>Q131*H131</f>
        <v>1.8513408000000002</v>
      </c>
      <c r="S131" s="183">
        <v>0</v>
      </c>
      <c r="T131" s="184">
        <f>S131*H131</f>
        <v>0</v>
      </c>
      <c r="AR131" s="24" t="s">
        <v>177</v>
      </c>
      <c r="AT131" s="24" t="s">
        <v>173</v>
      </c>
      <c r="AU131" s="24" t="s">
        <v>84</v>
      </c>
      <c r="AY131" s="24" t="s">
        <v>171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4" t="s">
        <v>24</v>
      </c>
      <c r="BK131" s="185">
        <f>ROUND(I131*H131,2)</f>
        <v>0</v>
      </c>
      <c r="BL131" s="24" t="s">
        <v>177</v>
      </c>
      <c r="BM131" s="24" t="s">
        <v>847</v>
      </c>
    </row>
    <row r="132" spans="2:65" s="1" customFormat="1" ht="27">
      <c r="B132" s="41"/>
      <c r="D132" s="186" t="s">
        <v>179</v>
      </c>
      <c r="F132" s="187" t="s">
        <v>496</v>
      </c>
      <c r="I132" s="188"/>
      <c r="L132" s="41"/>
      <c r="M132" s="189"/>
      <c r="N132" s="42"/>
      <c r="O132" s="42"/>
      <c r="P132" s="42"/>
      <c r="Q132" s="42"/>
      <c r="R132" s="42"/>
      <c r="S132" s="42"/>
      <c r="T132" s="70"/>
      <c r="AT132" s="24" t="s">
        <v>179</v>
      </c>
      <c r="AU132" s="24" t="s">
        <v>84</v>
      </c>
    </row>
    <row r="133" spans="2:65" s="1" customFormat="1" ht="27">
      <c r="B133" s="41"/>
      <c r="D133" s="186" t="s">
        <v>181</v>
      </c>
      <c r="F133" s="190" t="s">
        <v>835</v>
      </c>
      <c r="I133" s="188"/>
      <c r="L133" s="41"/>
      <c r="M133" s="189"/>
      <c r="N133" s="42"/>
      <c r="O133" s="42"/>
      <c r="P133" s="42"/>
      <c r="Q133" s="42"/>
      <c r="R133" s="42"/>
      <c r="S133" s="42"/>
      <c r="T133" s="70"/>
      <c r="AT133" s="24" t="s">
        <v>181</v>
      </c>
      <c r="AU133" s="24" t="s">
        <v>84</v>
      </c>
    </row>
    <row r="134" spans="2:65" s="11" customFormat="1" ht="13.5">
      <c r="B134" s="191"/>
      <c r="D134" s="186" t="s">
        <v>183</v>
      </c>
      <c r="E134" s="192" t="s">
        <v>5</v>
      </c>
      <c r="F134" s="193" t="s">
        <v>848</v>
      </c>
      <c r="H134" s="194">
        <v>10.88</v>
      </c>
      <c r="I134" s="195"/>
      <c r="L134" s="191"/>
      <c r="M134" s="196"/>
      <c r="N134" s="197"/>
      <c r="O134" s="197"/>
      <c r="P134" s="197"/>
      <c r="Q134" s="197"/>
      <c r="R134" s="197"/>
      <c r="S134" s="197"/>
      <c r="T134" s="198"/>
      <c r="AT134" s="192" t="s">
        <v>183</v>
      </c>
      <c r="AU134" s="192" t="s">
        <v>84</v>
      </c>
      <c r="AV134" s="11" t="s">
        <v>84</v>
      </c>
      <c r="AW134" s="11" t="s">
        <v>39</v>
      </c>
      <c r="AX134" s="11" t="s">
        <v>24</v>
      </c>
      <c r="AY134" s="192" t="s">
        <v>171</v>
      </c>
    </row>
    <row r="135" spans="2:65" s="10" customFormat="1" ht="29.85" customHeight="1">
      <c r="B135" s="160"/>
      <c r="D135" s="161" t="s">
        <v>74</v>
      </c>
      <c r="E135" s="171" t="s">
        <v>177</v>
      </c>
      <c r="F135" s="171" t="s">
        <v>314</v>
      </c>
      <c r="I135" s="163"/>
      <c r="J135" s="172">
        <f>BK135</f>
        <v>0</v>
      </c>
      <c r="L135" s="160"/>
      <c r="M135" s="165"/>
      <c r="N135" s="166"/>
      <c r="O135" s="166"/>
      <c r="P135" s="167">
        <f>SUM(P136:P150)</f>
        <v>0</v>
      </c>
      <c r="Q135" s="166"/>
      <c r="R135" s="167">
        <f>SUM(R136:R150)</f>
        <v>2.1228337400000004</v>
      </c>
      <c r="S135" s="166"/>
      <c r="T135" s="168">
        <f>SUM(T136:T150)</f>
        <v>0</v>
      </c>
      <c r="AR135" s="161" t="s">
        <v>24</v>
      </c>
      <c r="AT135" s="169" t="s">
        <v>74</v>
      </c>
      <c r="AU135" s="169" t="s">
        <v>24</v>
      </c>
      <c r="AY135" s="161" t="s">
        <v>171</v>
      </c>
      <c r="BK135" s="170">
        <f>SUM(BK136:BK150)</f>
        <v>0</v>
      </c>
    </row>
    <row r="136" spans="2:65" s="1" customFormat="1" ht="16.5" customHeight="1">
      <c r="B136" s="173"/>
      <c r="C136" s="174" t="s">
        <v>117</v>
      </c>
      <c r="D136" s="174" t="s">
        <v>173</v>
      </c>
      <c r="E136" s="175" t="s">
        <v>498</v>
      </c>
      <c r="F136" s="176" t="s">
        <v>499</v>
      </c>
      <c r="G136" s="177" t="s">
        <v>194</v>
      </c>
      <c r="H136" s="178">
        <v>1.173</v>
      </c>
      <c r="I136" s="179"/>
      <c r="J136" s="180">
        <f>ROUND(I136*H136,2)</f>
        <v>0</v>
      </c>
      <c r="K136" s="176" t="s">
        <v>195</v>
      </c>
      <c r="L136" s="41"/>
      <c r="M136" s="181" t="s">
        <v>5</v>
      </c>
      <c r="N136" s="182" t="s">
        <v>46</v>
      </c>
      <c r="O136" s="42"/>
      <c r="P136" s="183">
        <f>O136*H136</f>
        <v>0</v>
      </c>
      <c r="Q136" s="183">
        <v>0.60709999999999997</v>
      </c>
      <c r="R136" s="183">
        <f>Q136*H136</f>
        <v>0.71212830000000005</v>
      </c>
      <c r="S136" s="183">
        <v>0</v>
      </c>
      <c r="T136" s="184">
        <f>S136*H136</f>
        <v>0</v>
      </c>
      <c r="AR136" s="24" t="s">
        <v>177</v>
      </c>
      <c r="AT136" s="24" t="s">
        <v>173</v>
      </c>
      <c r="AU136" s="24" t="s">
        <v>84</v>
      </c>
      <c r="AY136" s="24" t="s">
        <v>171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24" t="s">
        <v>24</v>
      </c>
      <c r="BK136" s="185">
        <f>ROUND(I136*H136,2)</f>
        <v>0</v>
      </c>
      <c r="BL136" s="24" t="s">
        <v>177</v>
      </c>
      <c r="BM136" s="24" t="s">
        <v>849</v>
      </c>
    </row>
    <row r="137" spans="2:65" s="1" customFormat="1" ht="13.5">
      <c r="B137" s="41"/>
      <c r="D137" s="186" t="s">
        <v>179</v>
      </c>
      <c r="F137" s="187" t="s">
        <v>501</v>
      </c>
      <c r="I137" s="188"/>
      <c r="L137" s="41"/>
      <c r="M137" s="189"/>
      <c r="N137" s="42"/>
      <c r="O137" s="42"/>
      <c r="P137" s="42"/>
      <c r="Q137" s="42"/>
      <c r="R137" s="42"/>
      <c r="S137" s="42"/>
      <c r="T137" s="70"/>
      <c r="AT137" s="24" t="s">
        <v>179</v>
      </c>
      <c r="AU137" s="24" t="s">
        <v>84</v>
      </c>
    </row>
    <row r="138" spans="2:65" s="1" customFormat="1" ht="27">
      <c r="B138" s="41"/>
      <c r="D138" s="186" t="s">
        <v>181</v>
      </c>
      <c r="F138" s="190" t="s">
        <v>835</v>
      </c>
      <c r="I138" s="188"/>
      <c r="L138" s="41"/>
      <c r="M138" s="189"/>
      <c r="N138" s="42"/>
      <c r="O138" s="42"/>
      <c r="P138" s="42"/>
      <c r="Q138" s="42"/>
      <c r="R138" s="42"/>
      <c r="S138" s="42"/>
      <c r="T138" s="70"/>
      <c r="AT138" s="24" t="s">
        <v>181</v>
      </c>
      <c r="AU138" s="24" t="s">
        <v>84</v>
      </c>
    </row>
    <row r="139" spans="2:65" s="11" customFormat="1" ht="13.5">
      <c r="B139" s="191"/>
      <c r="D139" s="186" t="s">
        <v>183</v>
      </c>
      <c r="E139" s="192" t="s">
        <v>5</v>
      </c>
      <c r="F139" s="193" t="s">
        <v>850</v>
      </c>
      <c r="H139" s="194">
        <v>0.55300000000000005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183</v>
      </c>
      <c r="AU139" s="192" t="s">
        <v>84</v>
      </c>
      <c r="AV139" s="11" t="s">
        <v>84</v>
      </c>
      <c r="AW139" s="11" t="s">
        <v>39</v>
      </c>
      <c r="AX139" s="11" t="s">
        <v>75</v>
      </c>
      <c r="AY139" s="192" t="s">
        <v>171</v>
      </c>
    </row>
    <row r="140" spans="2:65" s="11" customFormat="1" ht="13.5">
      <c r="B140" s="191"/>
      <c r="D140" s="186" t="s">
        <v>183</v>
      </c>
      <c r="E140" s="192" t="s">
        <v>5</v>
      </c>
      <c r="F140" s="193" t="s">
        <v>851</v>
      </c>
      <c r="H140" s="194">
        <v>0.314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183</v>
      </c>
      <c r="AU140" s="192" t="s">
        <v>84</v>
      </c>
      <c r="AV140" s="11" t="s">
        <v>84</v>
      </c>
      <c r="AW140" s="11" t="s">
        <v>39</v>
      </c>
      <c r="AX140" s="11" t="s">
        <v>75</v>
      </c>
      <c r="AY140" s="192" t="s">
        <v>171</v>
      </c>
    </row>
    <row r="141" spans="2:65" s="11" customFormat="1" ht="13.5">
      <c r="B141" s="191"/>
      <c r="D141" s="186" t="s">
        <v>183</v>
      </c>
      <c r="E141" s="192" t="s">
        <v>5</v>
      </c>
      <c r="F141" s="193" t="s">
        <v>504</v>
      </c>
      <c r="H141" s="194">
        <v>6.8000000000000005E-2</v>
      </c>
      <c r="I141" s="195"/>
      <c r="L141" s="191"/>
      <c r="M141" s="196"/>
      <c r="N141" s="197"/>
      <c r="O141" s="197"/>
      <c r="P141" s="197"/>
      <c r="Q141" s="197"/>
      <c r="R141" s="197"/>
      <c r="S141" s="197"/>
      <c r="T141" s="198"/>
      <c r="AT141" s="192" t="s">
        <v>183</v>
      </c>
      <c r="AU141" s="192" t="s">
        <v>84</v>
      </c>
      <c r="AV141" s="11" t="s">
        <v>84</v>
      </c>
      <c r="AW141" s="11" t="s">
        <v>39</v>
      </c>
      <c r="AX141" s="11" t="s">
        <v>75</v>
      </c>
      <c r="AY141" s="192" t="s">
        <v>171</v>
      </c>
    </row>
    <row r="142" spans="2:65" s="11" customFormat="1" ht="13.5">
      <c r="B142" s="191"/>
      <c r="D142" s="186" t="s">
        <v>183</v>
      </c>
      <c r="E142" s="192" t="s">
        <v>5</v>
      </c>
      <c r="F142" s="193" t="s">
        <v>505</v>
      </c>
      <c r="H142" s="194">
        <v>5.3999999999999999E-2</v>
      </c>
      <c r="I142" s="195"/>
      <c r="L142" s="191"/>
      <c r="M142" s="196"/>
      <c r="N142" s="197"/>
      <c r="O142" s="197"/>
      <c r="P142" s="197"/>
      <c r="Q142" s="197"/>
      <c r="R142" s="197"/>
      <c r="S142" s="197"/>
      <c r="T142" s="198"/>
      <c r="AT142" s="192" t="s">
        <v>183</v>
      </c>
      <c r="AU142" s="192" t="s">
        <v>84</v>
      </c>
      <c r="AV142" s="11" t="s">
        <v>84</v>
      </c>
      <c r="AW142" s="11" t="s">
        <v>39</v>
      </c>
      <c r="AX142" s="11" t="s">
        <v>75</v>
      </c>
      <c r="AY142" s="192" t="s">
        <v>171</v>
      </c>
    </row>
    <row r="143" spans="2:65" s="11" customFormat="1" ht="13.5">
      <c r="B143" s="191"/>
      <c r="D143" s="186" t="s">
        <v>183</v>
      </c>
      <c r="E143" s="192" t="s">
        <v>5</v>
      </c>
      <c r="F143" s="193" t="s">
        <v>506</v>
      </c>
      <c r="H143" s="194">
        <v>7.6999999999999999E-2</v>
      </c>
      <c r="I143" s="195"/>
      <c r="L143" s="191"/>
      <c r="M143" s="196"/>
      <c r="N143" s="197"/>
      <c r="O143" s="197"/>
      <c r="P143" s="197"/>
      <c r="Q143" s="197"/>
      <c r="R143" s="197"/>
      <c r="S143" s="197"/>
      <c r="T143" s="198"/>
      <c r="AT143" s="192" t="s">
        <v>183</v>
      </c>
      <c r="AU143" s="192" t="s">
        <v>84</v>
      </c>
      <c r="AV143" s="11" t="s">
        <v>84</v>
      </c>
      <c r="AW143" s="11" t="s">
        <v>39</v>
      </c>
      <c r="AX143" s="11" t="s">
        <v>75</v>
      </c>
      <c r="AY143" s="192" t="s">
        <v>171</v>
      </c>
    </row>
    <row r="144" spans="2:65" s="13" customFormat="1" ht="13.5">
      <c r="B144" s="206"/>
      <c r="D144" s="186" t="s">
        <v>183</v>
      </c>
      <c r="E144" s="207" t="s">
        <v>5</v>
      </c>
      <c r="F144" s="208" t="s">
        <v>249</v>
      </c>
      <c r="H144" s="209">
        <v>1.0660000000000001</v>
      </c>
      <c r="I144" s="210"/>
      <c r="L144" s="206"/>
      <c r="M144" s="211"/>
      <c r="N144" s="212"/>
      <c r="O144" s="212"/>
      <c r="P144" s="212"/>
      <c r="Q144" s="212"/>
      <c r="R144" s="212"/>
      <c r="S144" s="212"/>
      <c r="T144" s="213"/>
      <c r="AT144" s="207" t="s">
        <v>183</v>
      </c>
      <c r="AU144" s="207" t="s">
        <v>84</v>
      </c>
      <c r="AV144" s="13" t="s">
        <v>177</v>
      </c>
      <c r="AW144" s="13" t="s">
        <v>39</v>
      </c>
      <c r="AX144" s="13" t="s">
        <v>24</v>
      </c>
      <c r="AY144" s="207" t="s">
        <v>171</v>
      </c>
    </row>
    <row r="145" spans="2:65" s="11" customFormat="1" ht="13.5">
      <c r="B145" s="191"/>
      <c r="D145" s="186" t="s">
        <v>183</v>
      </c>
      <c r="F145" s="193" t="s">
        <v>852</v>
      </c>
      <c r="H145" s="194">
        <v>1.173</v>
      </c>
      <c r="I145" s="195"/>
      <c r="L145" s="191"/>
      <c r="M145" s="196"/>
      <c r="N145" s="197"/>
      <c r="O145" s="197"/>
      <c r="P145" s="197"/>
      <c r="Q145" s="197"/>
      <c r="R145" s="197"/>
      <c r="S145" s="197"/>
      <c r="T145" s="198"/>
      <c r="AT145" s="192" t="s">
        <v>183</v>
      </c>
      <c r="AU145" s="192" t="s">
        <v>84</v>
      </c>
      <c r="AV145" s="11" t="s">
        <v>84</v>
      </c>
      <c r="AW145" s="11" t="s">
        <v>6</v>
      </c>
      <c r="AX145" s="11" t="s">
        <v>24</v>
      </c>
      <c r="AY145" s="192" t="s">
        <v>171</v>
      </c>
    </row>
    <row r="146" spans="2:65" s="1" customFormat="1" ht="16.5" customHeight="1">
      <c r="B146" s="173"/>
      <c r="C146" s="174" t="s">
        <v>120</v>
      </c>
      <c r="D146" s="174" t="s">
        <v>173</v>
      </c>
      <c r="E146" s="175" t="s">
        <v>508</v>
      </c>
      <c r="F146" s="176" t="s">
        <v>509</v>
      </c>
      <c r="G146" s="177" t="s">
        <v>194</v>
      </c>
      <c r="H146" s="178">
        <v>2.2240000000000002</v>
      </c>
      <c r="I146" s="179"/>
      <c r="J146" s="180">
        <f>ROUND(I146*H146,2)</f>
        <v>0</v>
      </c>
      <c r="K146" s="176" t="s">
        <v>195</v>
      </c>
      <c r="L146" s="41"/>
      <c r="M146" s="181" t="s">
        <v>5</v>
      </c>
      <c r="N146" s="182" t="s">
        <v>46</v>
      </c>
      <c r="O146" s="42"/>
      <c r="P146" s="183">
        <f>O146*H146</f>
        <v>0</v>
      </c>
      <c r="Q146" s="183">
        <v>0.63431000000000004</v>
      </c>
      <c r="R146" s="183">
        <f>Q146*H146</f>
        <v>1.4107054400000003</v>
      </c>
      <c r="S146" s="183">
        <v>0</v>
      </c>
      <c r="T146" s="184">
        <f>S146*H146</f>
        <v>0</v>
      </c>
      <c r="AR146" s="24" t="s">
        <v>177</v>
      </c>
      <c r="AT146" s="24" t="s">
        <v>173</v>
      </c>
      <c r="AU146" s="24" t="s">
        <v>84</v>
      </c>
      <c r="AY146" s="24" t="s">
        <v>171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24" t="s">
        <v>24</v>
      </c>
      <c r="BK146" s="185">
        <f>ROUND(I146*H146,2)</f>
        <v>0</v>
      </c>
      <c r="BL146" s="24" t="s">
        <v>177</v>
      </c>
      <c r="BM146" s="24" t="s">
        <v>853</v>
      </c>
    </row>
    <row r="147" spans="2:65" s="1" customFormat="1" ht="13.5">
      <c r="B147" s="41"/>
      <c r="D147" s="186" t="s">
        <v>179</v>
      </c>
      <c r="F147" s="187" t="s">
        <v>511</v>
      </c>
      <c r="I147" s="188"/>
      <c r="L147" s="41"/>
      <c r="M147" s="189"/>
      <c r="N147" s="42"/>
      <c r="O147" s="42"/>
      <c r="P147" s="42"/>
      <c r="Q147" s="42"/>
      <c r="R147" s="42"/>
      <c r="S147" s="42"/>
      <c r="T147" s="70"/>
      <c r="AT147" s="24" t="s">
        <v>179</v>
      </c>
      <c r="AU147" s="24" t="s">
        <v>84</v>
      </c>
    </row>
    <row r="148" spans="2:65" s="1" customFormat="1" ht="27">
      <c r="B148" s="41"/>
      <c r="D148" s="186" t="s">
        <v>181</v>
      </c>
      <c r="F148" s="190" t="s">
        <v>835</v>
      </c>
      <c r="I148" s="188"/>
      <c r="L148" s="41"/>
      <c r="M148" s="189"/>
      <c r="N148" s="42"/>
      <c r="O148" s="42"/>
      <c r="P148" s="42"/>
      <c r="Q148" s="42"/>
      <c r="R148" s="42"/>
      <c r="S148" s="42"/>
      <c r="T148" s="70"/>
      <c r="AT148" s="24" t="s">
        <v>181</v>
      </c>
      <c r="AU148" s="24" t="s">
        <v>84</v>
      </c>
    </row>
    <row r="149" spans="2:65" s="11" customFormat="1" ht="13.5">
      <c r="B149" s="191"/>
      <c r="D149" s="186" t="s">
        <v>183</v>
      </c>
      <c r="E149" s="192" t="s">
        <v>5</v>
      </c>
      <c r="F149" s="193" t="s">
        <v>854</v>
      </c>
      <c r="H149" s="194">
        <v>2.0219999999999998</v>
      </c>
      <c r="I149" s="195"/>
      <c r="L149" s="191"/>
      <c r="M149" s="196"/>
      <c r="N149" s="197"/>
      <c r="O149" s="197"/>
      <c r="P149" s="197"/>
      <c r="Q149" s="197"/>
      <c r="R149" s="197"/>
      <c r="S149" s="197"/>
      <c r="T149" s="198"/>
      <c r="AT149" s="192" t="s">
        <v>183</v>
      </c>
      <c r="AU149" s="192" t="s">
        <v>84</v>
      </c>
      <c r="AV149" s="11" t="s">
        <v>84</v>
      </c>
      <c r="AW149" s="11" t="s">
        <v>39</v>
      </c>
      <c r="AX149" s="11" t="s">
        <v>24</v>
      </c>
      <c r="AY149" s="192" t="s">
        <v>171</v>
      </c>
    </row>
    <row r="150" spans="2:65" s="11" customFormat="1" ht="13.5">
      <c r="B150" s="191"/>
      <c r="D150" s="186" t="s">
        <v>183</v>
      </c>
      <c r="F150" s="193" t="s">
        <v>855</v>
      </c>
      <c r="H150" s="194">
        <v>2.2240000000000002</v>
      </c>
      <c r="I150" s="195"/>
      <c r="L150" s="191"/>
      <c r="M150" s="196"/>
      <c r="N150" s="197"/>
      <c r="O150" s="197"/>
      <c r="P150" s="197"/>
      <c r="Q150" s="197"/>
      <c r="R150" s="197"/>
      <c r="S150" s="197"/>
      <c r="T150" s="198"/>
      <c r="AT150" s="192" t="s">
        <v>183</v>
      </c>
      <c r="AU150" s="192" t="s">
        <v>84</v>
      </c>
      <c r="AV150" s="11" t="s">
        <v>84</v>
      </c>
      <c r="AW150" s="11" t="s">
        <v>6</v>
      </c>
      <c r="AX150" s="11" t="s">
        <v>24</v>
      </c>
      <c r="AY150" s="192" t="s">
        <v>171</v>
      </c>
    </row>
    <row r="151" spans="2:65" s="10" customFormat="1" ht="29.85" customHeight="1">
      <c r="B151" s="160"/>
      <c r="D151" s="161" t="s">
        <v>74</v>
      </c>
      <c r="E151" s="171" t="s">
        <v>203</v>
      </c>
      <c r="F151" s="171" t="s">
        <v>514</v>
      </c>
      <c r="I151" s="163"/>
      <c r="J151" s="172">
        <f>BK151</f>
        <v>0</v>
      </c>
      <c r="L151" s="160"/>
      <c r="M151" s="165"/>
      <c r="N151" s="166"/>
      <c r="O151" s="166"/>
      <c r="P151" s="167">
        <f>SUM(P152:P155)</f>
        <v>0</v>
      </c>
      <c r="Q151" s="166"/>
      <c r="R151" s="167">
        <f>SUM(R152:R155)</f>
        <v>0</v>
      </c>
      <c r="S151" s="166"/>
      <c r="T151" s="168">
        <f>SUM(T152:T155)</f>
        <v>0</v>
      </c>
      <c r="AR151" s="161" t="s">
        <v>24</v>
      </c>
      <c r="AT151" s="169" t="s">
        <v>74</v>
      </c>
      <c r="AU151" s="169" t="s">
        <v>24</v>
      </c>
      <c r="AY151" s="161" t="s">
        <v>171</v>
      </c>
      <c r="BK151" s="170">
        <f>SUM(BK152:BK155)</f>
        <v>0</v>
      </c>
    </row>
    <row r="152" spans="2:65" s="1" customFormat="1" ht="25.5" customHeight="1">
      <c r="B152" s="173"/>
      <c r="C152" s="174" t="s">
        <v>11</v>
      </c>
      <c r="D152" s="174" t="s">
        <v>173</v>
      </c>
      <c r="E152" s="175" t="s">
        <v>515</v>
      </c>
      <c r="F152" s="176" t="s">
        <v>516</v>
      </c>
      <c r="G152" s="177" t="s">
        <v>176</v>
      </c>
      <c r="H152" s="178">
        <v>12.98</v>
      </c>
      <c r="I152" s="179"/>
      <c r="J152" s="180">
        <f>ROUND(I152*H152,2)</f>
        <v>0</v>
      </c>
      <c r="K152" s="176" t="s">
        <v>5</v>
      </c>
      <c r="L152" s="41"/>
      <c r="M152" s="181" t="s">
        <v>5</v>
      </c>
      <c r="N152" s="182" t="s">
        <v>46</v>
      </c>
      <c r="O152" s="42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AR152" s="24" t="s">
        <v>177</v>
      </c>
      <c r="AT152" s="24" t="s">
        <v>173</v>
      </c>
      <c r="AU152" s="24" t="s">
        <v>84</v>
      </c>
      <c r="AY152" s="24" t="s">
        <v>171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24" t="s">
        <v>24</v>
      </c>
      <c r="BK152" s="185">
        <f>ROUND(I152*H152,2)</f>
        <v>0</v>
      </c>
      <c r="BL152" s="24" t="s">
        <v>177</v>
      </c>
      <c r="BM152" s="24" t="s">
        <v>856</v>
      </c>
    </row>
    <row r="153" spans="2:65" s="1" customFormat="1" ht="27">
      <c r="B153" s="41"/>
      <c r="D153" s="186" t="s">
        <v>179</v>
      </c>
      <c r="F153" s="187" t="s">
        <v>518</v>
      </c>
      <c r="I153" s="188"/>
      <c r="L153" s="41"/>
      <c r="M153" s="189"/>
      <c r="N153" s="42"/>
      <c r="O153" s="42"/>
      <c r="P153" s="42"/>
      <c r="Q153" s="42"/>
      <c r="R153" s="42"/>
      <c r="S153" s="42"/>
      <c r="T153" s="70"/>
      <c r="AT153" s="24" t="s">
        <v>179</v>
      </c>
      <c r="AU153" s="24" t="s">
        <v>84</v>
      </c>
    </row>
    <row r="154" spans="2:65" s="1" customFormat="1" ht="27">
      <c r="B154" s="41"/>
      <c r="D154" s="186" t="s">
        <v>181</v>
      </c>
      <c r="F154" s="190" t="s">
        <v>835</v>
      </c>
      <c r="I154" s="188"/>
      <c r="L154" s="41"/>
      <c r="M154" s="189"/>
      <c r="N154" s="42"/>
      <c r="O154" s="42"/>
      <c r="P154" s="42"/>
      <c r="Q154" s="42"/>
      <c r="R154" s="42"/>
      <c r="S154" s="42"/>
      <c r="T154" s="70"/>
      <c r="AT154" s="24" t="s">
        <v>181</v>
      </c>
      <c r="AU154" s="24" t="s">
        <v>84</v>
      </c>
    </row>
    <row r="155" spans="2:65" s="11" customFormat="1" ht="13.5">
      <c r="B155" s="191"/>
      <c r="D155" s="186" t="s">
        <v>183</v>
      </c>
      <c r="E155" s="192" t="s">
        <v>5</v>
      </c>
      <c r="F155" s="193" t="s">
        <v>857</v>
      </c>
      <c r="H155" s="194">
        <v>12.98</v>
      </c>
      <c r="I155" s="195"/>
      <c r="L155" s="191"/>
      <c r="M155" s="196"/>
      <c r="N155" s="197"/>
      <c r="O155" s="197"/>
      <c r="P155" s="197"/>
      <c r="Q155" s="197"/>
      <c r="R155" s="197"/>
      <c r="S155" s="197"/>
      <c r="T155" s="198"/>
      <c r="AT155" s="192" t="s">
        <v>183</v>
      </c>
      <c r="AU155" s="192" t="s">
        <v>84</v>
      </c>
      <c r="AV155" s="11" t="s">
        <v>84</v>
      </c>
      <c r="AW155" s="11" t="s">
        <v>39</v>
      </c>
      <c r="AX155" s="11" t="s">
        <v>24</v>
      </c>
      <c r="AY155" s="192" t="s">
        <v>171</v>
      </c>
    </row>
    <row r="156" spans="2:65" s="10" customFormat="1" ht="29.85" customHeight="1">
      <c r="B156" s="160"/>
      <c r="D156" s="161" t="s">
        <v>74</v>
      </c>
      <c r="E156" s="171" t="s">
        <v>227</v>
      </c>
      <c r="F156" s="171" t="s">
        <v>357</v>
      </c>
      <c r="I156" s="163"/>
      <c r="J156" s="172">
        <f>BK156</f>
        <v>0</v>
      </c>
      <c r="L156" s="160"/>
      <c r="M156" s="165"/>
      <c r="N156" s="166"/>
      <c r="O156" s="166"/>
      <c r="P156" s="167">
        <f>SUM(P157:P169)</f>
        <v>0</v>
      </c>
      <c r="Q156" s="166"/>
      <c r="R156" s="167">
        <f>SUM(R157:R169)</f>
        <v>0</v>
      </c>
      <c r="S156" s="166"/>
      <c r="T156" s="168">
        <f>SUM(T157:T169)</f>
        <v>8.6</v>
      </c>
      <c r="AR156" s="161" t="s">
        <v>24</v>
      </c>
      <c r="AT156" s="169" t="s">
        <v>74</v>
      </c>
      <c r="AU156" s="169" t="s">
        <v>24</v>
      </c>
      <c r="AY156" s="161" t="s">
        <v>171</v>
      </c>
      <c r="BK156" s="170">
        <f>SUM(BK157:BK169)</f>
        <v>0</v>
      </c>
    </row>
    <row r="157" spans="2:65" s="1" customFormat="1" ht="25.5" customHeight="1">
      <c r="B157" s="173"/>
      <c r="C157" s="174" t="s">
        <v>125</v>
      </c>
      <c r="D157" s="174" t="s">
        <v>173</v>
      </c>
      <c r="E157" s="175" t="s">
        <v>359</v>
      </c>
      <c r="F157" s="176" t="s">
        <v>858</v>
      </c>
      <c r="G157" s="177" t="s">
        <v>396</v>
      </c>
      <c r="H157" s="178">
        <v>10</v>
      </c>
      <c r="I157" s="179"/>
      <c r="J157" s="180">
        <f>ROUND(I157*H157,2)</f>
        <v>0</v>
      </c>
      <c r="K157" s="176" t="s">
        <v>5</v>
      </c>
      <c r="L157" s="41"/>
      <c r="M157" s="181" t="s">
        <v>5</v>
      </c>
      <c r="N157" s="182" t="s">
        <v>46</v>
      </c>
      <c r="O157" s="42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AR157" s="24" t="s">
        <v>177</v>
      </c>
      <c r="AT157" s="24" t="s">
        <v>173</v>
      </c>
      <c r="AU157" s="24" t="s">
        <v>84</v>
      </c>
      <c r="AY157" s="24" t="s">
        <v>171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24" t="s">
        <v>24</v>
      </c>
      <c r="BK157" s="185">
        <f>ROUND(I157*H157,2)</f>
        <v>0</v>
      </c>
      <c r="BL157" s="24" t="s">
        <v>177</v>
      </c>
      <c r="BM157" s="24" t="s">
        <v>859</v>
      </c>
    </row>
    <row r="158" spans="2:65" s="1" customFormat="1" ht="13.5">
      <c r="B158" s="41"/>
      <c r="D158" s="186" t="s">
        <v>179</v>
      </c>
      <c r="F158" s="187" t="s">
        <v>858</v>
      </c>
      <c r="I158" s="188"/>
      <c r="L158" s="41"/>
      <c r="M158" s="189"/>
      <c r="N158" s="42"/>
      <c r="O158" s="42"/>
      <c r="P158" s="42"/>
      <c r="Q158" s="42"/>
      <c r="R158" s="42"/>
      <c r="S158" s="42"/>
      <c r="T158" s="70"/>
      <c r="AT158" s="24" t="s">
        <v>179</v>
      </c>
      <c r="AU158" s="24" t="s">
        <v>84</v>
      </c>
    </row>
    <row r="159" spans="2:65" s="1" customFormat="1" ht="27">
      <c r="B159" s="41"/>
      <c r="D159" s="186" t="s">
        <v>181</v>
      </c>
      <c r="F159" s="190" t="s">
        <v>835</v>
      </c>
      <c r="I159" s="188"/>
      <c r="L159" s="41"/>
      <c r="M159" s="189"/>
      <c r="N159" s="42"/>
      <c r="O159" s="42"/>
      <c r="P159" s="42"/>
      <c r="Q159" s="42"/>
      <c r="R159" s="42"/>
      <c r="S159" s="42"/>
      <c r="T159" s="70"/>
      <c r="AT159" s="24" t="s">
        <v>181</v>
      </c>
      <c r="AU159" s="24" t="s">
        <v>84</v>
      </c>
    </row>
    <row r="160" spans="2:65" s="11" customFormat="1" ht="13.5">
      <c r="B160" s="191"/>
      <c r="D160" s="186" t="s">
        <v>183</v>
      </c>
      <c r="E160" s="192" t="s">
        <v>5</v>
      </c>
      <c r="F160" s="193" t="s">
        <v>29</v>
      </c>
      <c r="H160" s="194">
        <v>10</v>
      </c>
      <c r="I160" s="195"/>
      <c r="L160" s="191"/>
      <c r="M160" s="196"/>
      <c r="N160" s="197"/>
      <c r="O160" s="197"/>
      <c r="P160" s="197"/>
      <c r="Q160" s="197"/>
      <c r="R160" s="197"/>
      <c r="S160" s="197"/>
      <c r="T160" s="198"/>
      <c r="AT160" s="192" t="s">
        <v>183</v>
      </c>
      <c r="AU160" s="192" t="s">
        <v>84</v>
      </c>
      <c r="AV160" s="11" t="s">
        <v>84</v>
      </c>
      <c r="AW160" s="11" t="s">
        <v>39</v>
      </c>
      <c r="AX160" s="11" t="s">
        <v>24</v>
      </c>
      <c r="AY160" s="192" t="s">
        <v>171</v>
      </c>
    </row>
    <row r="161" spans="2:65" s="1" customFormat="1" ht="16.5" customHeight="1">
      <c r="B161" s="173"/>
      <c r="C161" s="174" t="s">
        <v>128</v>
      </c>
      <c r="D161" s="174" t="s">
        <v>173</v>
      </c>
      <c r="E161" s="175" t="s">
        <v>860</v>
      </c>
      <c r="F161" s="176" t="s">
        <v>861</v>
      </c>
      <c r="G161" s="177" t="s">
        <v>451</v>
      </c>
      <c r="H161" s="178">
        <v>1</v>
      </c>
      <c r="I161" s="179"/>
      <c r="J161" s="180">
        <f>ROUND(I161*H161,2)</f>
        <v>0</v>
      </c>
      <c r="K161" s="176" t="s">
        <v>5</v>
      </c>
      <c r="L161" s="41"/>
      <c r="M161" s="181" t="s">
        <v>5</v>
      </c>
      <c r="N161" s="182" t="s">
        <v>46</v>
      </c>
      <c r="O161" s="42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AR161" s="24" t="s">
        <v>177</v>
      </c>
      <c r="AT161" s="24" t="s">
        <v>173</v>
      </c>
      <c r="AU161" s="24" t="s">
        <v>84</v>
      </c>
      <c r="AY161" s="24" t="s">
        <v>171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4" t="s">
        <v>24</v>
      </c>
      <c r="BK161" s="185">
        <f>ROUND(I161*H161,2)</f>
        <v>0</v>
      </c>
      <c r="BL161" s="24" t="s">
        <v>177</v>
      </c>
      <c r="BM161" s="24" t="s">
        <v>862</v>
      </c>
    </row>
    <row r="162" spans="2:65" s="1" customFormat="1" ht="13.5">
      <c r="B162" s="41"/>
      <c r="D162" s="186" t="s">
        <v>179</v>
      </c>
      <c r="F162" s="187" t="s">
        <v>861</v>
      </c>
      <c r="I162" s="188"/>
      <c r="L162" s="41"/>
      <c r="M162" s="189"/>
      <c r="N162" s="42"/>
      <c r="O162" s="42"/>
      <c r="P162" s="42"/>
      <c r="Q162" s="42"/>
      <c r="R162" s="42"/>
      <c r="S162" s="42"/>
      <c r="T162" s="70"/>
      <c r="AT162" s="24" t="s">
        <v>179</v>
      </c>
      <c r="AU162" s="24" t="s">
        <v>84</v>
      </c>
    </row>
    <row r="163" spans="2:65" s="1" customFormat="1" ht="27">
      <c r="B163" s="41"/>
      <c r="D163" s="186" t="s">
        <v>181</v>
      </c>
      <c r="F163" s="190" t="s">
        <v>835</v>
      </c>
      <c r="I163" s="188"/>
      <c r="L163" s="41"/>
      <c r="M163" s="189"/>
      <c r="N163" s="42"/>
      <c r="O163" s="42"/>
      <c r="P163" s="42"/>
      <c r="Q163" s="42"/>
      <c r="R163" s="42"/>
      <c r="S163" s="42"/>
      <c r="T163" s="70"/>
      <c r="AT163" s="24" t="s">
        <v>181</v>
      </c>
      <c r="AU163" s="24" t="s">
        <v>84</v>
      </c>
    </row>
    <row r="164" spans="2:65" s="11" customFormat="1" ht="13.5">
      <c r="B164" s="191"/>
      <c r="D164" s="186" t="s">
        <v>183</v>
      </c>
      <c r="E164" s="192" t="s">
        <v>5</v>
      </c>
      <c r="F164" s="193" t="s">
        <v>24</v>
      </c>
      <c r="H164" s="194">
        <v>1</v>
      </c>
      <c r="I164" s="195"/>
      <c r="L164" s="191"/>
      <c r="M164" s="196"/>
      <c r="N164" s="197"/>
      <c r="O164" s="197"/>
      <c r="P164" s="197"/>
      <c r="Q164" s="197"/>
      <c r="R164" s="197"/>
      <c r="S164" s="197"/>
      <c r="T164" s="198"/>
      <c r="AT164" s="192" t="s">
        <v>183</v>
      </c>
      <c r="AU164" s="192" t="s">
        <v>84</v>
      </c>
      <c r="AV164" s="11" t="s">
        <v>84</v>
      </c>
      <c r="AW164" s="11" t="s">
        <v>39</v>
      </c>
      <c r="AX164" s="11" t="s">
        <v>24</v>
      </c>
      <c r="AY164" s="192" t="s">
        <v>171</v>
      </c>
    </row>
    <row r="165" spans="2:65" s="1" customFormat="1" ht="16.5" customHeight="1">
      <c r="B165" s="173"/>
      <c r="C165" s="174" t="s">
        <v>131</v>
      </c>
      <c r="D165" s="174" t="s">
        <v>173</v>
      </c>
      <c r="E165" s="175" t="s">
        <v>863</v>
      </c>
      <c r="F165" s="176" t="s">
        <v>864</v>
      </c>
      <c r="G165" s="177" t="s">
        <v>194</v>
      </c>
      <c r="H165" s="178">
        <v>4.3</v>
      </c>
      <c r="I165" s="179"/>
      <c r="J165" s="180">
        <f>ROUND(I165*H165,2)</f>
        <v>0</v>
      </c>
      <c r="K165" s="176" t="s">
        <v>195</v>
      </c>
      <c r="L165" s="41"/>
      <c r="M165" s="181" t="s">
        <v>5</v>
      </c>
      <c r="N165" s="182" t="s">
        <v>46</v>
      </c>
      <c r="O165" s="42"/>
      <c r="P165" s="183">
        <f>O165*H165</f>
        <v>0</v>
      </c>
      <c r="Q165" s="183">
        <v>0</v>
      </c>
      <c r="R165" s="183">
        <f>Q165*H165</f>
        <v>0</v>
      </c>
      <c r="S165" s="183">
        <v>2</v>
      </c>
      <c r="T165" s="184">
        <f>S165*H165</f>
        <v>8.6</v>
      </c>
      <c r="AR165" s="24" t="s">
        <v>177</v>
      </c>
      <c r="AT165" s="24" t="s">
        <v>173</v>
      </c>
      <c r="AU165" s="24" t="s">
        <v>84</v>
      </c>
      <c r="AY165" s="24" t="s">
        <v>171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24" t="s">
        <v>24</v>
      </c>
      <c r="BK165" s="185">
        <f>ROUND(I165*H165,2)</f>
        <v>0</v>
      </c>
      <c r="BL165" s="24" t="s">
        <v>177</v>
      </c>
      <c r="BM165" s="24" t="s">
        <v>865</v>
      </c>
    </row>
    <row r="166" spans="2:65" s="1" customFormat="1" ht="13.5">
      <c r="B166" s="41"/>
      <c r="D166" s="186" t="s">
        <v>179</v>
      </c>
      <c r="F166" s="187" t="s">
        <v>866</v>
      </c>
      <c r="I166" s="188"/>
      <c r="L166" s="41"/>
      <c r="M166" s="189"/>
      <c r="N166" s="42"/>
      <c r="O166" s="42"/>
      <c r="P166" s="42"/>
      <c r="Q166" s="42"/>
      <c r="R166" s="42"/>
      <c r="S166" s="42"/>
      <c r="T166" s="70"/>
      <c r="AT166" s="24" t="s">
        <v>179</v>
      </c>
      <c r="AU166" s="24" t="s">
        <v>84</v>
      </c>
    </row>
    <row r="167" spans="2:65" s="1" customFormat="1" ht="27">
      <c r="B167" s="41"/>
      <c r="D167" s="186" t="s">
        <v>181</v>
      </c>
      <c r="F167" s="190" t="s">
        <v>835</v>
      </c>
      <c r="I167" s="188"/>
      <c r="L167" s="41"/>
      <c r="M167" s="189"/>
      <c r="N167" s="42"/>
      <c r="O167" s="42"/>
      <c r="P167" s="42"/>
      <c r="Q167" s="42"/>
      <c r="R167" s="42"/>
      <c r="S167" s="42"/>
      <c r="T167" s="70"/>
      <c r="AT167" s="24" t="s">
        <v>181</v>
      </c>
      <c r="AU167" s="24" t="s">
        <v>84</v>
      </c>
    </row>
    <row r="168" spans="2:65" s="12" customFormat="1" ht="13.5">
      <c r="B168" s="199"/>
      <c r="D168" s="186" t="s">
        <v>183</v>
      </c>
      <c r="E168" s="200" t="s">
        <v>5</v>
      </c>
      <c r="F168" s="201" t="s">
        <v>867</v>
      </c>
      <c r="H168" s="200" t="s">
        <v>5</v>
      </c>
      <c r="I168" s="202"/>
      <c r="L168" s="199"/>
      <c r="M168" s="203"/>
      <c r="N168" s="204"/>
      <c r="O168" s="204"/>
      <c r="P168" s="204"/>
      <c r="Q168" s="204"/>
      <c r="R168" s="204"/>
      <c r="S168" s="204"/>
      <c r="T168" s="205"/>
      <c r="AT168" s="200" t="s">
        <v>183</v>
      </c>
      <c r="AU168" s="200" t="s">
        <v>84</v>
      </c>
      <c r="AV168" s="12" t="s">
        <v>24</v>
      </c>
      <c r="AW168" s="12" t="s">
        <v>39</v>
      </c>
      <c r="AX168" s="12" t="s">
        <v>75</v>
      </c>
      <c r="AY168" s="200" t="s">
        <v>171</v>
      </c>
    </row>
    <row r="169" spans="2:65" s="11" customFormat="1" ht="13.5">
      <c r="B169" s="191"/>
      <c r="D169" s="186" t="s">
        <v>183</v>
      </c>
      <c r="E169" s="192" t="s">
        <v>5</v>
      </c>
      <c r="F169" s="193" t="s">
        <v>868</v>
      </c>
      <c r="H169" s="194">
        <v>4.3</v>
      </c>
      <c r="I169" s="195"/>
      <c r="L169" s="191"/>
      <c r="M169" s="196"/>
      <c r="N169" s="197"/>
      <c r="O169" s="197"/>
      <c r="P169" s="197"/>
      <c r="Q169" s="197"/>
      <c r="R169" s="197"/>
      <c r="S169" s="197"/>
      <c r="T169" s="198"/>
      <c r="AT169" s="192" t="s">
        <v>183</v>
      </c>
      <c r="AU169" s="192" t="s">
        <v>84</v>
      </c>
      <c r="AV169" s="11" t="s">
        <v>84</v>
      </c>
      <c r="AW169" s="11" t="s">
        <v>39</v>
      </c>
      <c r="AX169" s="11" t="s">
        <v>24</v>
      </c>
      <c r="AY169" s="192" t="s">
        <v>171</v>
      </c>
    </row>
    <row r="170" spans="2:65" s="10" customFormat="1" ht="29.85" customHeight="1">
      <c r="B170" s="160"/>
      <c r="D170" s="161" t="s">
        <v>74</v>
      </c>
      <c r="E170" s="171" t="s">
        <v>418</v>
      </c>
      <c r="F170" s="171" t="s">
        <v>419</v>
      </c>
      <c r="I170" s="163"/>
      <c r="J170" s="172">
        <f>BK170</f>
        <v>0</v>
      </c>
      <c r="L170" s="160"/>
      <c r="M170" s="165"/>
      <c r="N170" s="166"/>
      <c r="O170" s="166"/>
      <c r="P170" s="167">
        <f>SUM(P171:P177)</f>
        <v>0</v>
      </c>
      <c r="Q170" s="166"/>
      <c r="R170" s="167">
        <f>SUM(R171:R177)</f>
        <v>0</v>
      </c>
      <c r="S170" s="166"/>
      <c r="T170" s="168">
        <f>SUM(T171:T177)</f>
        <v>0</v>
      </c>
      <c r="AR170" s="161" t="s">
        <v>24</v>
      </c>
      <c r="AT170" s="169" t="s">
        <v>74</v>
      </c>
      <c r="AU170" s="169" t="s">
        <v>24</v>
      </c>
      <c r="AY170" s="161" t="s">
        <v>171</v>
      </c>
      <c r="BK170" s="170">
        <f>SUM(BK171:BK177)</f>
        <v>0</v>
      </c>
    </row>
    <row r="171" spans="2:65" s="1" customFormat="1" ht="25.5" customHeight="1">
      <c r="B171" s="173"/>
      <c r="C171" s="174" t="s">
        <v>281</v>
      </c>
      <c r="D171" s="174" t="s">
        <v>173</v>
      </c>
      <c r="E171" s="175" t="s">
        <v>421</v>
      </c>
      <c r="F171" s="176" t="s">
        <v>422</v>
      </c>
      <c r="G171" s="177" t="s">
        <v>259</v>
      </c>
      <c r="H171" s="178">
        <v>120.4</v>
      </c>
      <c r="I171" s="179"/>
      <c r="J171" s="180">
        <f>ROUND(I171*H171,2)</f>
        <v>0</v>
      </c>
      <c r="K171" s="176" t="s">
        <v>195</v>
      </c>
      <c r="L171" s="41"/>
      <c r="M171" s="181" t="s">
        <v>5</v>
      </c>
      <c r="N171" s="182" t="s">
        <v>46</v>
      </c>
      <c r="O171" s="42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24" t="s">
        <v>177</v>
      </c>
      <c r="AT171" s="24" t="s">
        <v>173</v>
      </c>
      <c r="AU171" s="24" t="s">
        <v>84</v>
      </c>
      <c r="AY171" s="24" t="s">
        <v>171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4" t="s">
        <v>24</v>
      </c>
      <c r="BK171" s="185">
        <f>ROUND(I171*H171,2)</f>
        <v>0</v>
      </c>
      <c r="BL171" s="24" t="s">
        <v>177</v>
      </c>
      <c r="BM171" s="24" t="s">
        <v>869</v>
      </c>
    </row>
    <row r="172" spans="2:65" s="1" customFormat="1" ht="27">
      <c r="B172" s="41"/>
      <c r="D172" s="186" t="s">
        <v>179</v>
      </c>
      <c r="F172" s="187" t="s">
        <v>424</v>
      </c>
      <c r="I172" s="188"/>
      <c r="L172" s="41"/>
      <c r="M172" s="189"/>
      <c r="N172" s="42"/>
      <c r="O172" s="42"/>
      <c r="P172" s="42"/>
      <c r="Q172" s="42"/>
      <c r="R172" s="42"/>
      <c r="S172" s="42"/>
      <c r="T172" s="70"/>
      <c r="AT172" s="24" t="s">
        <v>179</v>
      </c>
      <c r="AU172" s="24" t="s">
        <v>84</v>
      </c>
    </row>
    <row r="173" spans="2:65" s="11" customFormat="1" ht="13.5">
      <c r="B173" s="191"/>
      <c r="D173" s="186" t="s">
        <v>183</v>
      </c>
      <c r="F173" s="193" t="s">
        <v>870</v>
      </c>
      <c r="H173" s="194">
        <v>120.4</v>
      </c>
      <c r="I173" s="195"/>
      <c r="L173" s="191"/>
      <c r="M173" s="196"/>
      <c r="N173" s="197"/>
      <c r="O173" s="197"/>
      <c r="P173" s="197"/>
      <c r="Q173" s="197"/>
      <c r="R173" s="197"/>
      <c r="S173" s="197"/>
      <c r="T173" s="198"/>
      <c r="AT173" s="192" t="s">
        <v>183</v>
      </c>
      <c r="AU173" s="192" t="s">
        <v>84</v>
      </c>
      <c r="AV173" s="11" t="s">
        <v>84</v>
      </c>
      <c r="AW173" s="11" t="s">
        <v>6</v>
      </c>
      <c r="AX173" s="11" t="s">
        <v>24</v>
      </c>
      <c r="AY173" s="192" t="s">
        <v>171</v>
      </c>
    </row>
    <row r="174" spans="2:65" s="1" customFormat="1" ht="25.5" customHeight="1">
      <c r="B174" s="173"/>
      <c r="C174" s="174" t="s">
        <v>289</v>
      </c>
      <c r="D174" s="174" t="s">
        <v>173</v>
      </c>
      <c r="E174" s="175" t="s">
        <v>427</v>
      </c>
      <c r="F174" s="176" t="s">
        <v>428</v>
      </c>
      <c r="G174" s="177" t="s">
        <v>259</v>
      </c>
      <c r="H174" s="178">
        <v>8.6</v>
      </c>
      <c r="I174" s="179"/>
      <c r="J174" s="180">
        <f>ROUND(I174*H174,2)</f>
        <v>0</v>
      </c>
      <c r="K174" s="176" t="s">
        <v>195</v>
      </c>
      <c r="L174" s="41"/>
      <c r="M174" s="181" t="s">
        <v>5</v>
      </c>
      <c r="N174" s="182" t="s">
        <v>46</v>
      </c>
      <c r="O174" s="42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AR174" s="24" t="s">
        <v>177</v>
      </c>
      <c r="AT174" s="24" t="s">
        <v>173</v>
      </c>
      <c r="AU174" s="24" t="s">
        <v>84</v>
      </c>
      <c r="AY174" s="24" t="s">
        <v>171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24" t="s">
        <v>24</v>
      </c>
      <c r="BK174" s="185">
        <f>ROUND(I174*H174,2)</f>
        <v>0</v>
      </c>
      <c r="BL174" s="24" t="s">
        <v>177</v>
      </c>
      <c r="BM174" s="24" t="s">
        <v>871</v>
      </c>
    </row>
    <row r="175" spans="2:65" s="1" customFormat="1" ht="27">
      <c r="B175" s="41"/>
      <c r="D175" s="186" t="s">
        <v>179</v>
      </c>
      <c r="F175" s="187" t="s">
        <v>430</v>
      </c>
      <c r="I175" s="188"/>
      <c r="L175" s="41"/>
      <c r="M175" s="189"/>
      <c r="N175" s="42"/>
      <c r="O175" s="42"/>
      <c r="P175" s="42"/>
      <c r="Q175" s="42"/>
      <c r="R175" s="42"/>
      <c r="S175" s="42"/>
      <c r="T175" s="70"/>
      <c r="AT175" s="24" t="s">
        <v>179</v>
      </c>
      <c r="AU175" s="24" t="s">
        <v>84</v>
      </c>
    </row>
    <row r="176" spans="2:65" s="1" customFormat="1" ht="16.5" customHeight="1">
      <c r="B176" s="173"/>
      <c r="C176" s="174" t="s">
        <v>10</v>
      </c>
      <c r="D176" s="174" t="s">
        <v>173</v>
      </c>
      <c r="E176" s="175" t="s">
        <v>432</v>
      </c>
      <c r="F176" s="176" t="s">
        <v>433</v>
      </c>
      <c r="G176" s="177" t="s">
        <v>259</v>
      </c>
      <c r="H176" s="178">
        <v>8.6</v>
      </c>
      <c r="I176" s="179"/>
      <c r="J176" s="180">
        <f>ROUND(I176*H176,2)</f>
        <v>0</v>
      </c>
      <c r="K176" s="176" t="s">
        <v>195</v>
      </c>
      <c r="L176" s="41"/>
      <c r="M176" s="181" t="s">
        <v>5</v>
      </c>
      <c r="N176" s="182" t="s">
        <v>46</v>
      </c>
      <c r="O176" s="42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AR176" s="24" t="s">
        <v>177</v>
      </c>
      <c r="AT176" s="24" t="s">
        <v>173</v>
      </c>
      <c r="AU176" s="24" t="s">
        <v>84</v>
      </c>
      <c r="AY176" s="24" t="s">
        <v>171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4" t="s">
        <v>24</v>
      </c>
      <c r="BK176" s="185">
        <f>ROUND(I176*H176,2)</f>
        <v>0</v>
      </c>
      <c r="BL176" s="24" t="s">
        <v>177</v>
      </c>
      <c r="BM176" s="24" t="s">
        <v>872</v>
      </c>
    </row>
    <row r="177" spans="2:65" s="1" customFormat="1" ht="13.5">
      <c r="B177" s="41"/>
      <c r="D177" s="186" t="s">
        <v>179</v>
      </c>
      <c r="F177" s="187" t="s">
        <v>435</v>
      </c>
      <c r="I177" s="188"/>
      <c r="L177" s="41"/>
      <c r="M177" s="189"/>
      <c r="N177" s="42"/>
      <c r="O177" s="42"/>
      <c r="P177" s="42"/>
      <c r="Q177" s="42"/>
      <c r="R177" s="42"/>
      <c r="S177" s="42"/>
      <c r="T177" s="70"/>
      <c r="AT177" s="24" t="s">
        <v>179</v>
      </c>
      <c r="AU177" s="24" t="s">
        <v>84</v>
      </c>
    </row>
    <row r="178" spans="2:65" s="10" customFormat="1" ht="29.85" customHeight="1">
      <c r="B178" s="160"/>
      <c r="D178" s="161" t="s">
        <v>74</v>
      </c>
      <c r="E178" s="171" t="s">
        <v>436</v>
      </c>
      <c r="F178" s="171" t="s">
        <v>437</v>
      </c>
      <c r="I178" s="163"/>
      <c r="J178" s="172">
        <f>BK178</f>
        <v>0</v>
      </c>
      <c r="L178" s="160"/>
      <c r="M178" s="165"/>
      <c r="N178" s="166"/>
      <c r="O178" s="166"/>
      <c r="P178" s="167">
        <f>SUM(P179:P180)</f>
        <v>0</v>
      </c>
      <c r="Q178" s="166"/>
      <c r="R178" s="167">
        <f>SUM(R179:R180)</f>
        <v>0</v>
      </c>
      <c r="S178" s="166"/>
      <c r="T178" s="168">
        <f>SUM(T179:T180)</f>
        <v>0</v>
      </c>
      <c r="AR178" s="161" t="s">
        <v>24</v>
      </c>
      <c r="AT178" s="169" t="s">
        <v>74</v>
      </c>
      <c r="AU178" s="169" t="s">
        <v>24</v>
      </c>
      <c r="AY178" s="161" t="s">
        <v>171</v>
      </c>
      <c r="BK178" s="170">
        <f>SUM(BK179:BK180)</f>
        <v>0</v>
      </c>
    </row>
    <row r="179" spans="2:65" s="1" customFormat="1" ht="16.5" customHeight="1">
      <c r="B179" s="173"/>
      <c r="C179" s="174" t="s">
        <v>303</v>
      </c>
      <c r="D179" s="174" t="s">
        <v>173</v>
      </c>
      <c r="E179" s="175" t="s">
        <v>520</v>
      </c>
      <c r="F179" s="176" t="s">
        <v>521</v>
      </c>
      <c r="G179" s="177" t="s">
        <v>259</v>
      </c>
      <c r="H179" s="178">
        <v>4.1310000000000002</v>
      </c>
      <c r="I179" s="179"/>
      <c r="J179" s="180">
        <f>ROUND(I179*H179,2)</f>
        <v>0</v>
      </c>
      <c r="K179" s="176" t="s">
        <v>195</v>
      </c>
      <c r="L179" s="41"/>
      <c r="M179" s="181" t="s">
        <v>5</v>
      </c>
      <c r="N179" s="182" t="s">
        <v>46</v>
      </c>
      <c r="O179" s="42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AR179" s="24" t="s">
        <v>177</v>
      </c>
      <c r="AT179" s="24" t="s">
        <v>173</v>
      </c>
      <c r="AU179" s="24" t="s">
        <v>84</v>
      </c>
      <c r="AY179" s="24" t="s">
        <v>171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24" t="s">
        <v>24</v>
      </c>
      <c r="BK179" s="185">
        <f>ROUND(I179*H179,2)</f>
        <v>0</v>
      </c>
      <c r="BL179" s="24" t="s">
        <v>177</v>
      </c>
      <c r="BM179" s="24" t="s">
        <v>873</v>
      </c>
    </row>
    <row r="180" spans="2:65" s="1" customFormat="1" ht="13.5">
      <c r="B180" s="41"/>
      <c r="D180" s="186" t="s">
        <v>179</v>
      </c>
      <c r="F180" s="187" t="s">
        <v>523</v>
      </c>
      <c r="I180" s="188"/>
      <c r="L180" s="41"/>
      <c r="M180" s="189"/>
      <c r="N180" s="42"/>
      <c r="O180" s="42"/>
      <c r="P180" s="42"/>
      <c r="Q180" s="42"/>
      <c r="R180" s="42"/>
      <c r="S180" s="42"/>
      <c r="T180" s="70"/>
      <c r="AT180" s="24" t="s">
        <v>179</v>
      </c>
      <c r="AU180" s="24" t="s">
        <v>84</v>
      </c>
    </row>
    <row r="181" spans="2:65" s="10" customFormat="1" ht="37.35" customHeight="1">
      <c r="B181" s="160"/>
      <c r="D181" s="161" t="s">
        <v>74</v>
      </c>
      <c r="E181" s="162" t="s">
        <v>524</v>
      </c>
      <c r="F181" s="162" t="s">
        <v>525</v>
      </c>
      <c r="I181" s="163"/>
      <c r="J181" s="164">
        <f>BK181</f>
        <v>0</v>
      </c>
      <c r="L181" s="160"/>
      <c r="M181" s="165"/>
      <c r="N181" s="166"/>
      <c r="O181" s="166"/>
      <c r="P181" s="167">
        <f>P182+P192</f>
        <v>0</v>
      </c>
      <c r="Q181" s="166"/>
      <c r="R181" s="167">
        <f>R182+R192</f>
        <v>7.80344E-3</v>
      </c>
      <c r="S181" s="166"/>
      <c r="T181" s="168">
        <f>T182+T192</f>
        <v>0</v>
      </c>
      <c r="AR181" s="161" t="s">
        <v>84</v>
      </c>
      <c r="AT181" s="169" t="s">
        <v>74</v>
      </c>
      <c r="AU181" s="169" t="s">
        <v>75</v>
      </c>
      <c r="AY181" s="161" t="s">
        <v>171</v>
      </c>
      <c r="BK181" s="170">
        <f>BK182+BK192</f>
        <v>0</v>
      </c>
    </row>
    <row r="182" spans="2:65" s="10" customFormat="1" ht="19.899999999999999" customHeight="1">
      <c r="B182" s="160"/>
      <c r="D182" s="161" t="s">
        <v>74</v>
      </c>
      <c r="E182" s="171" t="s">
        <v>526</v>
      </c>
      <c r="F182" s="171" t="s">
        <v>527</v>
      </c>
      <c r="I182" s="163"/>
      <c r="J182" s="172">
        <f>BK182</f>
        <v>0</v>
      </c>
      <c r="L182" s="160"/>
      <c r="M182" s="165"/>
      <c r="N182" s="166"/>
      <c r="O182" s="166"/>
      <c r="P182" s="167">
        <f>SUM(P183:P191)</f>
        <v>0</v>
      </c>
      <c r="Q182" s="166"/>
      <c r="R182" s="167">
        <f>SUM(R183:R191)</f>
        <v>4.05216E-3</v>
      </c>
      <c r="S182" s="166"/>
      <c r="T182" s="168">
        <f>SUM(T183:T191)</f>
        <v>0</v>
      </c>
      <c r="AR182" s="161" t="s">
        <v>84</v>
      </c>
      <c r="AT182" s="169" t="s">
        <v>74</v>
      </c>
      <c r="AU182" s="169" t="s">
        <v>24</v>
      </c>
      <c r="AY182" s="161" t="s">
        <v>171</v>
      </c>
      <c r="BK182" s="170">
        <f>SUM(BK183:BK191)</f>
        <v>0</v>
      </c>
    </row>
    <row r="183" spans="2:65" s="1" customFormat="1" ht="25.5" customHeight="1">
      <c r="B183" s="173"/>
      <c r="C183" s="174" t="s">
        <v>308</v>
      </c>
      <c r="D183" s="174" t="s">
        <v>173</v>
      </c>
      <c r="E183" s="175" t="s">
        <v>528</v>
      </c>
      <c r="F183" s="176" t="s">
        <v>529</v>
      </c>
      <c r="G183" s="177" t="s">
        <v>194</v>
      </c>
      <c r="H183" s="178">
        <v>3.7519999999999998</v>
      </c>
      <c r="I183" s="179"/>
      <c r="J183" s="180">
        <f>ROUND(I183*H183,2)</f>
        <v>0</v>
      </c>
      <c r="K183" s="176" t="s">
        <v>5</v>
      </c>
      <c r="L183" s="41"/>
      <c r="M183" s="181" t="s">
        <v>5</v>
      </c>
      <c r="N183" s="182" t="s">
        <v>46</v>
      </c>
      <c r="O183" s="42"/>
      <c r="P183" s="183">
        <f>O183*H183</f>
        <v>0</v>
      </c>
      <c r="Q183" s="183">
        <v>1.08E-3</v>
      </c>
      <c r="R183" s="183">
        <f>Q183*H183</f>
        <v>4.05216E-3</v>
      </c>
      <c r="S183" s="183">
        <v>0</v>
      </c>
      <c r="T183" s="184">
        <f>S183*H183</f>
        <v>0</v>
      </c>
      <c r="AR183" s="24" t="s">
        <v>125</v>
      </c>
      <c r="AT183" s="24" t="s">
        <v>173</v>
      </c>
      <c r="AU183" s="24" t="s">
        <v>84</v>
      </c>
      <c r="AY183" s="24" t="s">
        <v>171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24" t="s">
        <v>24</v>
      </c>
      <c r="BK183" s="185">
        <f>ROUND(I183*H183,2)</f>
        <v>0</v>
      </c>
      <c r="BL183" s="24" t="s">
        <v>125</v>
      </c>
      <c r="BM183" s="24" t="s">
        <v>874</v>
      </c>
    </row>
    <row r="184" spans="2:65" s="1" customFormat="1" ht="27">
      <c r="B184" s="41"/>
      <c r="D184" s="186" t="s">
        <v>179</v>
      </c>
      <c r="F184" s="187" t="s">
        <v>531</v>
      </c>
      <c r="I184" s="188"/>
      <c r="L184" s="41"/>
      <c r="M184" s="189"/>
      <c r="N184" s="42"/>
      <c r="O184" s="42"/>
      <c r="P184" s="42"/>
      <c r="Q184" s="42"/>
      <c r="R184" s="42"/>
      <c r="S184" s="42"/>
      <c r="T184" s="70"/>
      <c r="AT184" s="24" t="s">
        <v>179</v>
      </c>
      <c r="AU184" s="24" t="s">
        <v>84</v>
      </c>
    </row>
    <row r="185" spans="2:65" s="1" customFormat="1" ht="27">
      <c r="B185" s="41"/>
      <c r="D185" s="186" t="s">
        <v>181</v>
      </c>
      <c r="F185" s="190" t="s">
        <v>835</v>
      </c>
      <c r="I185" s="188"/>
      <c r="L185" s="41"/>
      <c r="M185" s="189"/>
      <c r="N185" s="42"/>
      <c r="O185" s="42"/>
      <c r="P185" s="42"/>
      <c r="Q185" s="42"/>
      <c r="R185" s="42"/>
      <c r="S185" s="42"/>
      <c r="T185" s="70"/>
      <c r="AT185" s="24" t="s">
        <v>181</v>
      </c>
      <c r="AU185" s="24" t="s">
        <v>84</v>
      </c>
    </row>
    <row r="186" spans="2:65" s="11" customFormat="1" ht="13.5">
      <c r="B186" s="191"/>
      <c r="D186" s="186" t="s">
        <v>183</v>
      </c>
      <c r="E186" s="192" t="s">
        <v>5</v>
      </c>
      <c r="F186" s="193" t="s">
        <v>875</v>
      </c>
      <c r="H186" s="194">
        <v>3.3969999999999998</v>
      </c>
      <c r="I186" s="195"/>
      <c r="L186" s="191"/>
      <c r="M186" s="196"/>
      <c r="N186" s="197"/>
      <c r="O186" s="197"/>
      <c r="P186" s="197"/>
      <c r="Q186" s="197"/>
      <c r="R186" s="197"/>
      <c r="S186" s="197"/>
      <c r="T186" s="198"/>
      <c r="AT186" s="192" t="s">
        <v>183</v>
      </c>
      <c r="AU186" s="192" t="s">
        <v>84</v>
      </c>
      <c r="AV186" s="11" t="s">
        <v>84</v>
      </c>
      <c r="AW186" s="11" t="s">
        <v>39</v>
      </c>
      <c r="AX186" s="11" t="s">
        <v>75</v>
      </c>
      <c r="AY186" s="192" t="s">
        <v>171</v>
      </c>
    </row>
    <row r="187" spans="2:65" s="12" customFormat="1" ht="13.5">
      <c r="B187" s="199"/>
      <c r="D187" s="186" t="s">
        <v>183</v>
      </c>
      <c r="E187" s="200" t="s">
        <v>5</v>
      </c>
      <c r="F187" s="201" t="s">
        <v>533</v>
      </c>
      <c r="H187" s="200" t="s">
        <v>5</v>
      </c>
      <c r="I187" s="202"/>
      <c r="L187" s="199"/>
      <c r="M187" s="203"/>
      <c r="N187" s="204"/>
      <c r="O187" s="204"/>
      <c r="P187" s="204"/>
      <c r="Q187" s="204"/>
      <c r="R187" s="204"/>
      <c r="S187" s="204"/>
      <c r="T187" s="205"/>
      <c r="AT187" s="200" t="s">
        <v>183</v>
      </c>
      <c r="AU187" s="200" t="s">
        <v>84</v>
      </c>
      <c r="AV187" s="12" t="s">
        <v>24</v>
      </c>
      <c r="AW187" s="12" t="s">
        <v>39</v>
      </c>
      <c r="AX187" s="12" t="s">
        <v>75</v>
      </c>
      <c r="AY187" s="200" t="s">
        <v>171</v>
      </c>
    </row>
    <row r="188" spans="2:65" s="11" customFormat="1" ht="13.5">
      <c r="B188" s="191"/>
      <c r="D188" s="186" t="s">
        <v>183</v>
      </c>
      <c r="E188" s="192" t="s">
        <v>5</v>
      </c>
      <c r="F188" s="193" t="s">
        <v>876</v>
      </c>
      <c r="H188" s="194">
        <v>0.104</v>
      </c>
      <c r="I188" s="195"/>
      <c r="L188" s="191"/>
      <c r="M188" s="196"/>
      <c r="N188" s="197"/>
      <c r="O188" s="197"/>
      <c r="P188" s="197"/>
      <c r="Q188" s="197"/>
      <c r="R188" s="197"/>
      <c r="S188" s="197"/>
      <c r="T188" s="198"/>
      <c r="AT188" s="192" t="s">
        <v>183</v>
      </c>
      <c r="AU188" s="192" t="s">
        <v>84</v>
      </c>
      <c r="AV188" s="11" t="s">
        <v>84</v>
      </c>
      <c r="AW188" s="11" t="s">
        <v>39</v>
      </c>
      <c r="AX188" s="11" t="s">
        <v>75</v>
      </c>
      <c r="AY188" s="192" t="s">
        <v>171</v>
      </c>
    </row>
    <row r="189" spans="2:65" s="11" customFormat="1" ht="13.5">
      <c r="B189" s="191"/>
      <c r="D189" s="186" t="s">
        <v>183</v>
      </c>
      <c r="E189" s="192" t="s">
        <v>5</v>
      </c>
      <c r="F189" s="193" t="s">
        <v>877</v>
      </c>
      <c r="H189" s="194">
        <v>0.17100000000000001</v>
      </c>
      <c r="I189" s="195"/>
      <c r="L189" s="191"/>
      <c r="M189" s="196"/>
      <c r="N189" s="197"/>
      <c r="O189" s="197"/>
      <c r="P189" s="197"/>
      <c r="Q189" s="197"/>
      <c r="R189" s="197"/>
      <c r="S189" s="197"/>
      <c r="T189" s="198"/>
      <c r="AT189" s="192" t="s">
        <v>183</v>
      </c>
      <c r="AU189" s="192" t="s">
        <v>84</v>
      </c>
      <c r="AV189" s="11" t="s">
        <v>84</v>
      </c>
      <c r="AW189" s="11" t="s">
        <v>39</v>
      </c>
      <c r="AX189" s="11" t="s">
        <v>75</v>
      </c>
      <c r="AY189" s="192" t="s">
        <v>171</v>
      </c>
    </row>
    <row r="190" spans="2:65" s="11" customFormat="1" ht="13.5">
      <c r="B190" s="191"/>
      <c r="D190" s="186" t="s">
        <v>183</v>
      </c>
      <c r="E190" s="192" t="s">
        <v>5</v>
      </c>
      <c r="F190" s="193" t="s">
        <v>878</v>
      </c>
      <c r="H190" s="194">
        <v>0.08</v>
      </c>
      <c r="I190" s="195"/>
      <c r="L190" s="191"/>
      <c r="M190" s="196"/>
      <c r="N190" s="197"/>
      <c r="O190" s="197"/>
      <c r="P190" s="197"/>
      <c r="Q190" s="197"/>
      <c r="R190" s="197"/>
      <c r="S190" s="197"/>
      <c r="T190" s="198"/>
      <c r="AT190" s="192" t="s">
        <v>183</v>
      </c>
      <c r="AU190" s="192" t="s">
        <v>84</v>
      </c>
      <c r="AV190" s="11" t="s">
        <v>84</v>
      </c>
      <c r="AW190" s="11" t="s">
        <v>39</v>
      </c>
      <c r="AX190" s="11" t="s">
        <v>75</v>
      </c>
      <c r="AY190" s="192" t="s">
        <v>171</v>
      </c>
    </row>
    <row r="191" spans="2:65" s="13" customFormat="1" ht="13.5">
      <c r="B191" s="206"/>
      <c r="D191" s="186" t="s">
        <v>183</v>
      </c>
      <c r="E191" s="207" t="s">
        <v>5</v>
      </c>
      <c r="F191" s="208" t="s">
        <v>249</v>
      </c>
      <c r="H191" s="209">
        <v>3.7519999999999998</v>
      </c>
      <c r="I191" s="210"/>
      <c r="L191" s="206"/>
      <c r="M191" s="211"/>
      <c r="N191" s="212"/>
      <c r="O191" s="212"/>
      <c r="P191" s="212"/>
      <c r="Q191" s="212"/>
      <c r="R191" s="212"/>
      <c r="S191" s="212"/>
      <c r="T191" s="213"/>
      <c r="AT191" s="207" t="s">
        <v>183</v>
      </c>
      <c r="AU191" s="207" t="s">
        <v>84</v>
      </c>
      <c r="AV191" s="13" t="s">
        <v>177</v>
      </c>
      <c r="AW191" s="13" t="s">
        <v>39</v>
      </c>
      <c r="AX191" s="13" t="s">
        <v>24</v>
      </c>
      <c r="AY191" s="207" t="s">
        <v>171</v>
      </c>
    </row>
    <row r="192" spans="2:65" s="10" customFormat="1" ht="29.85" customHeight="1">
      <c r="B192" s="160"/>
      <c r="D192" s="161" t="s">
        <v>74</v>
      </c>
      <c r="E192" s="171" t="s">
        <v>537</v>
      </c>
      <c r="F192" s="171" t="s">
        <v>538</v>
      </c>
      <c r="I192" s="163"/>
      <c r="J192" s="172">
        <f>BK192</f>
        <v>0</v>
      </c>
      <c r="L192" s="160"/>
      <c r="M192" s="165"/>
      <c r="N192" s="166"/>
      <c r="O192" s="166"/>
      <c r="P192" s="167">
        <f>SUM(P193:P206)</f>
        <v>0</v>
      </c>
      <c r="Q192" s="166"/>
      <c r="R192" s="167">
        <f>SUM(R193:R206)</f>
        <v>3.7512800000000001E-3</v>
      </c>
      <c r="S192" s="166"/>
      <c r="T192" s="168">
        <f>SUM(T193:T206)</f>
        <v>0</v>
      </c>
      <c r="AR192" s="161" t="s">
        <v>84</v>
      </c>
      <c r="AT192" s="169" t="s">
        <v>74</v>
      </c>
      <c r="AU192" s="169" t="s">
        <v>24</v>
      </c>
      <c r="AY192" s="161" t="s">
        <v>171</v>
      </c>
      <c r="BK192" s="170">
        <f>SUM(BK193:BK206)</f>
        <v>0</v>
      </c>
    </row>
    <row r="193" spans="2:65" s="1" customFormat="1" ht="25.5" customHeight="1">
      <c r="B193" s="173"/>
      <c r="C193" s="174" t="s">
        <v>315</v>
      </c>
      <c r="D193" s="174" t="s">
        <v>173</v>
      </c>
      <c r="E193" s="175" t="s">
        <v>539</v>
      </c>
      <c r="F193" s="176" t="s">
        <v>540</v>
      </c>
      <c r="G193" s="177" t="s">
        <v>176</v>
      </c>
      <c r="H193" s="178">
        <v>93.781999999999996</v>
      </c>
      <c r="I193" s="179"/>
      <c r="J193" s="180">
        <f>ROUND(I193*H193,2)</f>
        <v>0</v>
      </c>
      <c r="K193" s="176" t="s">
        <v>195</v>
      </c>
      <c r="L193" s="41"/>
      <c r="M193" s="181" t="s">
        <v>5</v>
      </c>
      <c r="N193" s="182" t="s">
        <v>46</v>
      </c>
      <c r="O193" s="42"/>
      <c r="P193" s="183">
        <f>O193*H193</f>
        <v>0</v>
      </c>
      <c r="Q193" s="183">
        <v>4.0000000000000003E-5</v>
      </c>
      <c r="R193" s="183">
        <f>Q193*H193</f>
        <v>3.7512800000000001E-3</v>
      </c>
      <c r="S193" s="183">
        <v>0</v>
      </c>
      <c r="T193" s="184">
        <f>S193*H193</f>
        <v>0</v>
      </c>
      <c r="AR193" s="24" t="s">
        <v>125</v>
      </c>
      <c r="AT193" s="24" t="s">
        <v>173</v>
      </c>
      <c r="AU193" s="24" t="s">
        <v>84</v>
      </c>
      <c r="AY193" s="24" t="s">
        <v>171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24" t="s">
        <v>24</v>
      </c>
      <c r="BK193" s="185">
        <f>ROUND(I193*H193,2)</f>
        <v>0</v>
      </c>
      <c r="BL193" s="24" t="s">
        <v>125</v>
      </c>
      <c r="BM193" s="24" t="s">
        <v>879</v>
      </c>
    </row>
    <row r="194" spans="2:65" s="1" customFormat="1" ht="27">
      <c r="B194" s="41"/>
      <c r="D194" s="186" t="s">
        <v>179</v>
      </c>
      <c r="F194" s="187" t="s">
        <v>542</v>
      </c>
      <c r="I194" s="188"/>
      <c r="L194" s="41"/>
      <c r="M194" s="189"/>
      <c r="N194" s="42"/>
      <c r="O194" s="42"/>
      <c r="P194" s="42"/>
      <c r="Q194" s="42"/>
      <c r="R194" s="42"/>
      <c r="S194" s="42"/>
      <c r="T194" s="70"/>
      <c r="AT194" s="24" t="s">
        <v>179</v>
      </c>
      <c r="AU194" s="24" t="s">
        <v>84</v>
      </c>
    </row>
    <row r="195" spans="2:65" s="1" customFormat="1" ht="27">
      <c r="B195" s="41"/>
      <c r="D195" s="186" t="s">
        <v>181</v>
      </c>
      <c r="F195" s="190" t="s">
        <v>835</v>
      </c>
      <c r="I195" s="188"/>
      <c r="L195" s="41"/>
      <c r="M195" s="189"/>
      <c r="N195" s="42"/>
      <c r="O195" s="42"/>
      <c r="P195" s="42"/>
      <c r="Q195" s="42"/>
      <c r="R195" s="42"/>
      <c r="S195" s="42"/>
      <c r="T195" s="70"/>
      <c r="AT195" s="24" t="s">
        <v>181</v>
      </c>
      <c r="AU195" s="24" t="s">
        <v>84</v>
      </c>
    </row>
    <row r="196" spans="2:65" s="11" customFormat="1" ht="13.5">
      <c r="B196" s="191"/>
      <c r="D196" s="186" t="s">
        <v>183</v>
      </c>
      <c r="E196" s="192" t="s">
        <v>5</v>
      </c>
      <c r="F196" s="193" t="s">
        <v>880</v>
      </c>
      <c r="H196" s="194">
        <v>23.035</v>
      </c>
      <c r="I196" s="195"/>
      <c r="L196" s="191"/>
      <c r="M196" s="196"/>
      <c r="N196" s="197"/>
      <c r="O196" s="197"/>
      <c r="P196" s="197"/>
      <c r="Q196" s="197"/>
      <c r="R196" s="197"/>
      <c r="S196" s="197"/>
      <c r="T196" s="198"/>
      <c r="AT196" s="192" t="s">
        <v>183</v>
      </c>
      <c r="AU196" s="192" t="s">
        <v>84</v>
      </c>
      <c r="AV196" s="11" t="s">
        <v>84</v>
      </c>
      <c r="AW196" s="11" t="s">
        <v>39</v>
      </c>
      <c r="AX196" s="11" t="s">
        <v>75</v>
      </c>
      <c r="AY196" s="192" t="s">
        <v>171</v>
      </c>
    </row>
    <row r="197" spans="2:65" s="11" customFormat="1" ht="13.5">
      <c r="B197" s="191"/>
      <c r="D197" s="186" t="s">
        <v>183</v>
      </c>
      <c r="E197" s="192" t="s">
        <v>5</v>
      </c>
      <c r="F197" s="193" t="s">
        <v>881</v>
      </c>
      <c r="H197" s="194">
        <v>27.632000000000001</v>
      </c>
      <c r="I197" s="195"/>
      <c r="L197" s="191"/>
      <c r="M197" s="196"/>
      <c r="N197" s="197"/>
      <c r="O197" s="197"/>
      <c r="P197" s="197"/>
      <c r="Q197" s="197"/>
      <c r="R197" s="197"/>
      <c r="S197" s="197"/>
      <c r="T197" s="198"/>
      <c r="AT197" s="192" t="s">
        <v>183</v>
      </c>
      <c r="AU197" s="192" t="s">
        <v>84</v>
      </c>
      <c r="AV197" s="11" t="s">
        <v>84</v>
      </c>
      <c r="AW197" s="11" t="s">
        <v>39</v>
      </c>
      <c r="AX197" s="11" t="s">
        <v>75</v>
      </c>
      <c r="AY197" s="192" t="s">
        <v>171</v>
      </c>
    </row>
    <row r="198" spans="2:65" s="11" customFormat="1" ht="13.5">
      <c r="B198" s="191"/>
      <c r="D198" s="186" t="s">
        <v>183</v>
      </c>
      <c r="E198" s="192" t="s">
        <v>5</v>
      </c>
      <c r="F198" s="193" t="s">
        <v>882</v>
      </c>
      <c r="H198" s="194">
        <v>8.968</v>
      </c>
      <c r="I198" s="195"/>
      <c r="L198" s="191"/>
      <c r="M198" s="196"/>
      <c r="N198" s="197"/>
      <c r="O198" s="197"/>
      <c r="P198" s="197"/>
      <c r="Q198" s="197"/>
      <c r="R198" s="197"/>
      <c r="S198" s="197"/>
      <c r="T198" s="198"/>
      <c r="AT198" s="192" t="s">
        <v>183</v>
      </c>
      <c r="AU198" s="192" t="s">
        <v>84</v>
      </c>
      <c r="AV198" s="11" t="s">
        <v>84</v>
      </c>
      <c r="AW198" s="11" t="s">
        <v>39</v>
      </c>
      <c r="AX198" s="11" t="s">
        <v>75</v>
      </c>
      <c r="AY198" s="192" t="s">
        <v>171</v>
      </c>
    </row>
    <row r="199" spans="2:65" s="11" customFormat="1" ht="13.5">
      <c r="B199" s="191"/>
      <c r="D199" s="186" t="s">
        <v>183</v>
      </c>
      <c r="E199" s="192" t="s">
        <v>5</v>
      </c>
      <c r="F199" s="193" t="s">
        <v>546</v>
      </c>
      <c r="H199" s="194">
        <v>1.9339999999999999</v>
      </c>
      <c r="I199" s="195"/>
      <c r="L199" s="191"/>
      <c r="M199" s="196"/>
      <c r="N199" s="197"/>
      <c r="O199" s="197"/>
      <c r="P199" s="197"/>
      <c r="Q199" s="197"/>
      <c r="R199" s="197"/>
      <c r="S199" s="197"/>
      <c r="T199" s="198"/>
      <c r="AT199" s="192" t="s">
        <v>183</v>
      </c>
      <c r="AU199" s="192" t="s">
        <v>84</v>
      </c>
      <c r="AV199" s="11" t="s">
        <v>84</v>
      </c>
      <c r="AW199" s="11" t="s">
        <v>39</v>
      </c>
      <c r="AX199" s="11" t="s">
        <v>75</v>
      </c>
      <c r="AY199" s="192" t="s">
        <v>171</v>
      </c>
    </row>
    <row r="200" spans="2:65" s="11" customFormat="1" ht="13.5">
      <c r="B200" s="191"/>
      <c r="D200" s="186" t="s">
        <v>183</v>
      </c>
      <c r="E200" s="192" t="s">
        <v>5</v>
      </c>
      <c r="F200" s="193" t="s">
        <v>883</v>
      </c>
      <c r="H200" s="194">
        <v>4.1449999999999996</v>
      </c>
      <c r="I200" s="195"/>
      <c r="L200" s="191"/>
      <c r="M200" s="196"/>
      <c r="N200" s="197"/>
      <c r="O200" s="197"/>
      <c r="P200" s="197"/>
      <c r="Q200" s="197"/>
      <c r="R200" s="197"/>
      <c r="S200" s="197"/>
      <c r="T200" s="198"/>
      <c r="AT200" s="192" t="s">
        <v>183</v>
      </c>
      <c r="AU200" s="192" t="s">
        <v>84</v>
      </c>
      <c r="AV200" s="11" t="s">
        <v>84</v>
      </c>
      <c r="AW200" s="11" t="s">
        <v>39</v>
      </c>
      <c r="AX200" s="11" t="s">
        <v>75</v>
      </c>
      <c r="AY200" s="192" t="s">
        <v>171</v>
      </c>
    </row>
    <row r="201" spans="2:65" s="11" customFormat="1" ht="13.5">
      <c r="B201" s="191"/>
      <c r="D201" s="186" t="s">
        <v>183</v>
      </c>
      <c r="E201" s="192" t="s">
        <v>5</v>
      </c>
      <c r="F201" s="193" t="s">
        <v>884</v>
      </c>
      <c r="H201" s="194">
        <v>6.8330000000000002</v>
      </c>
      <c r="I201" s="195"/>
      <c r="L201" s="191"/>
      <c r="M201" s="196"/>
      <c r="N201" s="197"/>
      <c r="O201" s="197"/>
      <c r="P201" s="197"/>
      <c r="Q201" s="197"/>
      <c r="R201" s="197"/>
      <c r="S201" s="197"/>
      <c r="T201" s="198"/>
      <c r="AT201" s="192" t="s">
        <v>183</v>
      </c>
      <c r="AU201" s="192" t="s">
        <v>84</v>
      </c>
      <c r="AV201" s="11" t="s">
        <v>84</v>
      </c>
      <c r="AW201" s="11" t="s">
        <v>39</v>
      </c>
      <c r="AX201" s="11" t="s">
        <v>75</v>
      </c>
      <c r="AY201" s="192" t="s">
        <v>171</v>
      </c>
    </row>
    <row r="202" spans="2:65" s="11" customFormat="1" ht="13.5">
      <c r="B202" s="191"/>
      <c r="D202" s="186" t="s">
        <v>183</v>
      </c>
      <c r="E202" s="192" t="s">
        <v>5</v>
      </c>
      <c r="F202" s="193" t="s">
        <v>885</v>
      </c>
      <c r="H202" s="194">
        <v>3.2029999999999998</v>
      </c>
      <c r="I202" s="195"/>
      <c r="L202" s="191"/>
      <c r="M202" s="196"/>
      <c r="N202" s="197"/>
      <c r="O202" s="197"/>
      <c r="P202" s="197"/>
      <c r="Q202" s="197"/>
      <c r="R202" s="197"/>
      <c r="S202" s="197"/>
      <c r="T202" s="198"/>
      <c r="AT202" s="192" t="s">
        <v>183</v>
      </c>
      <c r="AU202" s="192" t="s">
        <v>84</v>
      </c>
      <c r="AV202" s="11" t="s">
        <v>84</v>
      </c>
      <c r="AW202" s="11" t="s">
        <v>39</v>
      </c>
      <c r="AX202" s="11" t="s">
        <v>75</v>
      </c>
      <c r="AY202" s="192" t="s">
        <v>171</v>
      </c>
    </row>
    <row r="203" spans="2:65" s="11" customFormat="1" ht="13.5">
      <c r="B203" s="191"/>
      <c r="D203" s="186" t="s">
        <v>183</v>
      </c>
      <c r="E203" s="192" t="s">
        <v>5</v>
      </c>
      <c r="F203" s="193" t="s">
        <v>886</v>
      </c>
      <c r="H203" s="194">
        <v>12.272</v>
      </c>
      <c r="I203" s="195"/>
      <c r="L203" s="191"/>
      <c r="M203" s="196"/>
      <c r="N203" s="197"/>
      <c r="O203" s="197"/>
      <c r="P203" s="197"/>
      <c r="Q203" s="197"/>
      <c r="R203" s="197"/>
      <c r="S203" s="197"/>
      <c r="T203" s="198"/>
      <c r="AT203" s="192" t="s">
        <v>183</v>
      </c>
      <c r="AU203" s="192" t="s">
        <v>84</v>
      </c>
      <c r="AV203" s="11" t="s">
        <v>84</v>
      </c>
      <c r="AW203" s="11" t="s">
        <v>39</v>
      </c>
      <c r="AX203" s="11" t="s">
        <v>75</v>
      </c>
      <c r="AY203" s="192" t="s">
        <v>171</v>
      </c>
    </row>
    <row r="204" spans="2:65" s="11" customFormat="1" ht="13.5">
      <c r="B204" s="191"/>
      <c r="D204" s="186" t="s">
        <v>183</v>
      </c>
      <c r="E204" s="192" t="s">
        <v>5</v>
      </c>
      <c r="F204" s="193" t="s">
        <v>887</v>
      </c>
      <c r="H204" s="194">
        <v>2.2400000000000002</v>
      </c>
      <c r="I204" s="195"/>
      <c r="L204" s="191"/>
      <c r="M204" s="196"/>
      <c r="N204" s="197"/>
      <c r="O204" s="197"/>
      <c r="P204" s="197"/>
      <c r="Q204" s="197"/>
      <c r="R204" s="197"/>
      <c r="S204" s="197"/>
      <c r="T204" s="198"/>
      <c r="AT204" s="192" t="s">
        <v>183</v>
      </c>
      <c r="AU204" s="192" t="s">
        <v>84</v>
      </c>
      <c r="AV204" s="11" t="s">
        <v>84</v>
      </c>
      <c r="AW204" s="11" t="s">
        <v>39</v>
      </c>
      <c r="AX204" s="11" t="s">
        <v>75</v>
      </c>
      <c r="AY204" s="192" t="s">
        <v>171</v>
      </c>
    </row>
    <row r="205" spans="2:65" s="11" customFormat="1" ht="13.5">
      <c r="B205" s="191"/>
      <c r="D205" s="186" t="s">
        <v>183</v>
      </c>
      <c r="E205" s="192" t="s">
        <v>5</v>
      </c>
      <c r="F205" s="193" t="s">
        <v>552</v>
      </c>
      <c r="H205" s="194">
        <v>3.52</v>
      </c>
      <c r="I205" s="195"/>
      <c r="L205" s="191"/>
      <c r="M205" s="196"/>
      <c r="N205" s="197"/>
      <c r="O205" s="197"/>
      <c r="P205" s="197"/>
      <c r="Q205" s="197"/>
      <c r="R205" s="197"/>
      <c r="S205" s="197"/>
      <c r="T205" s="198"/>
      <c r="AT205" s="192" t="s">
        <v>183</v>
      </c>
      <c r="AU205" s="192" t="s">
        <v>84</v>
      </c>
      <c r="AV205" s="11" t="s">
        <v>84</v>
      </c>
      <c r="AW205" s="11" t="s">
        <v>39</v>
      </c>
      <c r="AX205" s="11" t="s">
        <v>75</v>
      </c>
      <c r="AY205" s="192" t="s">
        <v>171</v>
      </c>
    </row>
    <row r="206" spans="2:65" s="13" customFormat="1" ht="13.5">
      <c r="B206" s="206"/>
      <c r="D206" s="186" t="s">
        <v>183</v>
      </c>
      <c r="E206" s="207" t="s">
        <v>5</v>
      </c>
      <c r="F206" s="208" t="s">
        <v>249</v>
      </c>
      <c r="H206" s="209">
        <v>93.781999999999996</v>
      </c>
      <c r="I206" s="210"/>
      <c r="L206" s="206"/>
      <c r="M206" s="227"/>
      <c r="N206" s="228"/>
      <c r="O206" s="228"/>
      <c r="P206" s="228"/>
      <c r="Q206" s="228"/>
      <c r="R206" s="228"/>
      <c r="S206" s="228"/>
      <c r="T206" s="229"/>
      <c r="AT206" s="207" t="s">
        <v>183</v>
      </c>
      <c r="AU206" s="207" t="s">
        <v>84</v>
      </c>
      <c r="AV206" s="13" t="s">
        <v>177</v>
      </c>
      <c r="AW206" s="13" t="s">
        <v>39</v>
      </c>
      <c r="AX206" s="13" t="s">
        <v>24</v>
      </c>
      <c r="AY206" s="207" t="s">
        <v>171</v>
      </c>
    </row>
    <row r="207" spans="2:65" s="1" customFormat="1" ht="6.95" customHeight="1">
      <c r="B207" s="56"/>
      <c r="C207" s="57"/>
      <c r="D207" s="57"/>
      <c r="E207" s="57"/>
      <c r="F207" s="57"/>
      <c r="G207" s="57"/>
      <c r="H207" s="57"/>
      <c r="I207" s="127"/>
      <c r="J207" s="57"/>
      <c r="K207" s="57"/>
      <c r="L207" s="41"/>
    </row>
  </sheetData>
  <autoFilter ref="C87:K206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135</v>
      </c>
      <c r="G1" s="366" t="s">
        <v>136</v>
      </c>
      <c r="H1" s="366"/>
      <c r="I1" s="103"/>
      <c r="J1" s="102" t="s">
        <v>137</v>
      </c>
      <c r="K1" s="101" t="s">
        <v>138</v>
      </c>
      <c r="L1" s="102" t="s">
        <v>139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105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140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8" t="str">
        <f>'Rekapitulace stavby'!K6</f>
        <v>Revitalizace Mlýnského náhonu Proskovice</v>
      </c>
      <c r="F7" s="359"/>
      <c r="G7" s="359"/>
      <c r="H7" s="359"/>
      <c r="I7" s="105"/>
      <c r="J7" s="29"/>
      <c r="K7" s="31"/>
    </row>
    <row r="8" spans="1:70" s="1" customFormat="1">
      <c r="B8" s="41"/>
      <c r="C8" s="42"/>
      <c r="D8" s="37" t="s">
        <v>141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0" t="s">
        <v>888</v>
      </c>
      <c r="F9" s="361"/>
      <c r="G9" s="361"/>
      <c r="H9" s="361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22</v>
      </c>
      <c r="E11" s="42"/>
      <c r="F11" s="35" t="s">
        <v>5</v>
      </c>
      <c r="G11" s="42"/>
      <c r="H11" s="42"/>
      <c r="I11" s="107" t="s">
        <v>23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07" t="s">
        <v>27</v>
      </c>
      <c r="J12" s="108" t="str">
        <f>'Rekapitulace stavby'!AN8</f>
        <v>12. 11. 2015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07" t="s">
        <v>32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07" t="s">
        <v>34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07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07" t="s">
        <v>32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07" t="s">
        <v>34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8" t="s">
        <v>5</v>
      </c>
      <c r="F24" s="328"/>
      <c r="G24" s="328"/>
      <c r="H24" s="328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41</v>
      </c>
      <c r="E27" s="42"/>
      <c r="F27" s="42"/>
      <c r="G27" s="42"/>
      <c r="H27" s="42"/>
      <c r="I27" s="106"/>
      <c r="J27" s="116">
        <f>ROUND(J88,2)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17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18">
        <f>ROUND(SUM(BE88:BE331), 2)</f>
        <v>0</v>
      </c>
      <c r="G30" s="42"/>
      <c r="H30" s="42"/>
      <c r="I30" s="119">
        <v>0.21</v>
      </c>
      <c r="J30" s="118">
        <f>ROUND(ROUND((SUM(BE88:BE331)),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18">
        <f>ROUND(SUM(BF88:BF331), 2)</f>
        <v>0</v>
      </c>
      <c r="G31" s="42"/>
      <c r="H31" s="42"/>
      <c r="I31" s="119">
        <v>0.15</v>
      </c>
      <c r="J31" s="118">
        <f>ROUND(ROUND((SUM(BF88:BF331)),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18">
        <f>ROUND(SUM(BG88:BG331),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18">
        <f>ROUND(SUM(BH88:BH331),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18">
        <f>ROUND(SUM(BI88:BI331),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51</v>
      </c>
      <c r="E36" s="71"/>
      <c r="F36" s="71"/>
      <c r="G36" s="122" t="s">
        <v>52</v>
      </c>
      <c r="H36" s="123" t="s">
        <v>53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143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8" t="str">
        <f>E7</f>
        <v>Revitalizace Mlýnského náhonu Proskovice</v>
      </c>
      <c r="F45" s="359"/>
      <c r="G45" s="359"/>
      <c r="H45" s="359"/>
      <c r="I45" s="106"/>
      <c r="J45" s="42"/>
      <c r="K45" s="45"/>
    </row>
    <row r="46" spans="2:11" s="1" customFormat="1" ht="14.45" customHeight="1">
      <c r="B46" s="41"/>
      <c r="C46" s="37" t="s">
        <v>141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60" t="str">
        <f>E9</f>
        <v>08 - SO 203 Přeložení Mlýnské strouhy</v>
      </c>
      <c r="F47" s="361"/>
      <c r="G47" s="361"/>
      <c r="H47" s="361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07" t="s">
        <v>27</v>
      </c>
      <c r="J49" s="108" t="str">
        <f>IF(J12="","",J12)</f>
        <v>12. 11. 2015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Statutární mšsto Ostrava, MO Proskovice</v>
      </c>
      <c r="G51" s="42"/>
      <c r="H51" s="42"/>
      <c r="I51" s="107" t="s">
        <v>37</v>
      </c>
      <c r="J51" s="328" t="str">
        <f>E21</f>
        <v>Sweco Hydroprojekt a.s., OZ Ostrava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06"/>
      <c r="J52" s="36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144</v>
      </c>
      <c r="D54" s="120"/>
      <c r="E54" s="120"/>
      <c r="F54" s="120"/>
      <c r="G54" s="120"/>
      <c r="H54" s="120"/>
      <c r="I54" s="131"/>
      <c r="J54" s="132" t="s">
        <v>145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146</v>
      </c>
      <c r="D56" s="42"/>
      <c r="E56" s="42"/>
      <c r="F56" s="42"/>
      <c r="G56" s="42"/>
      <c r="H56" s="42"/>
      <c r="I56" s="106"/>
      <c r="J56" s="116">
        <f>J88</f>
        <v>0</v>
      </c>
      <c r="K56" s="45"/>
      <c r="AU56" s="24" t="s">
        <v>147</v>
      </c>
    </row>
    <row r="57" spans="2:47" s="7" customFormat="1" ht="24.95" customHeight="1">
      <c r="B57" s="135"/>
      <c r="C57" s="136"/>
      <c r="D57" s="137" t="s">
        <v>148</v>
      </c>
      <c r="E57" s="138"/>
      <c r="F57" s="138"/>
      <c r="G57" s="138"/>
      <c r="H57" s="138"/>
      <c r="I57" s="139"/>
      <c r="J57" s="140">
        <f>J89</f>
        <v>0</v>
      </c>
      <c r="K57" s="141"/>
    </row>
    <row r="58" spans="2:47" s="8" customFormat="1" ht="19.899999999999999" customHeight="1">
      <c r="B58" s="142"/>
      <c r="C58" s="143"/>
      <c r="D58" s="144" t="s">
        <v>149</v>
      </c>
      <c r="E58" s="145"/>
      <c r="F58" s="145"/>
      <c r="G58" s="145"/>
      <c r="H58" s="145"/>
      <c r="I58" s="146"/>
      <c r="J58" s="147">
        <f>J90</f>
        <v>0</v>
      </c>
      <c r="K58" s="148"/>
    </row>
    <row r="59" spans="2:47" s="8" customFormat="1" ht="19.899999999999999" customHeight="1">
      <c r="B59" s="142"/>
      <c r="C59" s="143"/>
      <c r="D59" s="144" t="s">
        <v>151</v>
      </c>
      <c r="E59" s="145"/>
      <c r="F59" s="145"/>
      <c r="G59" s="145"/>
      <c r="H59" s="145"/>
      <c r="I59" s="146"/>
      <c r="J59" s="147">
        <f>J188</f>
        <v>0</v>
      </c>
      <c r="K59" s="148"/>
    </row>
    <row r="60" spans="2:47" s="8" customFormat="1" ht="19.899999999999999" customHeight="1">
      <c r="B60" s="142"/>
      <c r="C60" s="143"/>
      <c r="D60" s="144" t="s">
        <v>445</v>
      </c>
      <c r="E60" s="145"/>
      <c r="F60" s="145"/>
      <c r="G60" s="145"/>
      <c r="H60" s="145"/>
      <c r="I60" s="146"/>
      <c r="J60" s="147">
        <f>J204</f>
        <v>0</v>
      </c>
      <c r="K60" s="148"/>
    </row>
    <row r="61" spans="2:47" s="8" customFormat="1" ht="19.899999999999999" customHeight="1">
      <c r="B61" s="142"/>
      <c r="C61" s="143"/>
      <c r="D61" s="144" t="s">
        <v>152</v>
      </c>
      <c r="E61" s="145"/>
      <c r="F61" s="145"/>
      <c r="G61" s="145"/>
      <c r="H61" s="145"/>
      <c r="I61" s="146"/>
      <c r="J61" s="147">
        <f>J213</f>
        <v>0</v>
      </c>
      <c r="K61" s="148"/>
    </row>
    <row r="62" spans="2:47" s="8" customFormat="1" ht="19.899999999999999" customHeight="1">
      <c r="B62" s="142"/>
      <c r="C62" s="143"/>
      <c r="D62" s="144" t="s">
        <v>153</v>
      </c>
      <c r="E62" s="145"/>
      <c r="F62" s="145"/>
      <c r="G62" s="145"/>
      <c r="H62" s="145"/>
      <c r="I62" s="146"/>
      <c r="J62" s="147">
        <f>J246</f>
        <v>0</v>
      </c>
      <c r="K62" s="148"/>
    </row>
    <row r="63" spans="2:47" s="8" customFormat="1" ht="19.899999999999999" customHeight="1">
      <c r="B63" s="142"/>
      <c r="C63" s="143"/>
      <c r="D63" s="144" t="s">
        <v>154</v>
      </c>
      <c r="E63" s="145"/>
      <c r="F63" s="145"/>
      <c r="G63" s="145"/>
      <c r="H63" s="145"/>
      <c r="I63" s="146"/>
      <c r="J63" s="147">
        <f>J261</f>
        <v>0</v>
      </c>
      <c r="K63" s="148"/>
    </row>
    <row r="64" spans="2:47" s="7" customFormat="1" ht="24.95" customHeight="1">
      <c r="B64" s="135"/>
      <c r="C64" s="136"/>
      <c r="D64" s="137" t="s">
        <v>446</v>
      </c>
      <c r="E64" s="138"/>
      <c r="F64" s="138"/>
      <c r="G64" s="138"/>
      <c r="H64" s="138"/>
      <c r="I64" s="139"/>
      <c r="J64" s="140">
        <f>J264</f>
        <v>0</v>
      </c>
      <c r="K64" s="141"/>
    </row>
    <row r="65" spans="2:12" s="8" customFormat="1" ht="19.899999999999999" customHeight="1">
      <c r="B65" s="142"/>
      <c r="C65" s="143"/>
      <c r="D65" s="144" t="s">
        <v>889</v>
      </c>
      <c r="E65" s="145"/>
      <c r="F65" s="145"/>
      <c r="G65" s="145"/>
      <c r="H65" s="145"/>
      <c r="I65" s="146"/>
      <c r="J65" s="147">
        <f>J265</f>
        <v>0</v>
      </c>
      <c r="K65" s="148"/>
    </row>
    <row r="66" spans="2:12" s="7" customFormat="1" ht="24.95" customHeight="1">
      <c r="B66" s="135"/>
      <c r="C66" s="136"/>
      <c r="D66" s="137" t="s">
        <v>890</v>
      </c>
      <c r="E66" s="138"/>
      <c r="F66" s="138"/>
      <c r="G66" s="138"/>
      <c r="H66" s="138"/>
      <c r="I66" s="139"/>
      <c r="J66" s="140">
        <f>J272</f>
        <v>0</v>
      </c>
      <c r="K66" s="141"/>
    </row>
    <row r="67" spans="2:12" s="8" customFormat="1" ht="19.899999999999999" customHeight="1">
      <c r="B67" s="142"/>
      <c r="C67" s="143"/>
      <c r="D67" s="144" t="s">
        <v>891</v>
      </c>
      <c r="E67" s="145"/>
      <c r="F67" s="145"/>
      <c r="G67" s="145"/>
      <c r="H67" s="145"/>
      <c r="I67" s="146"/>
      <c r="J67" s="147">
        <f>J273</f>
        <v>0</v>
      </c>
      <c r="K67" s="148"/>
    </row>
    <row r="68" spans="2:12" s="8" customFormat="1" ht="19.899999999999999" customHeight="1">
      <c r="B68" s="142"/>
      <c r="C68" s="143"/>
      <c r="D68" s="144" t="s">
        <v>892</v>
      </c>
      <c r="E68" s="145"/>
      <c r="F68" s="145"/>
      <c r="G68" s="145"/>
      <c r="H68" s="145"/>
      <c r="I68" s="146"/>
      <c r="J68" s="147">
        <f>J323</f>
        <v>0</v>
      </c>
      <c r="K68" s="148"/>
    </row>
    <row r="69" spans="2:12" s="1" customFormat="1" ht="21.75" customHeight="1">
      <c r="B69" s="41"/>
      <c r="C69" s="42"/>
      <c r="D69" s="42"/>
      <c r="E69" s="42"/>
      <c r="F69" s="42"/>
      <c r="G69" s="42"/>
      <c r="H69" s="42"/>
      <c r="I69" s="106"/>
      <c r="J69" s="42"/>
      <c r="K69" s="45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27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28"/>
      <c r="J74" s="60"/>
      <c r="K74" s="60"/>
      <c r="L74" s="41"/>
    </row>
    <row r="75" spans="2:12" s="1" customFormat="1" ht="36.950000000000003" customHeight="1">
      <c r="B75" s="41"/>
      <c r="C75" s="61" t="s">
        <v>155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363" t="str">
        <f>E7</f>
        <v>Revitalizace Mlýnského náhonu Proskovice</v>
      </c>
      <c r="F78" s="364"/>
      <c r="G78" s="364"/>
      <c r="H78" s="364"/>
      <c r="L78" s="41"/>
    </row>
    <row r="79" spans="2:12" s="1" customFormat="1" ht="14.45" customHeight="1">
      <c r="B79" s="41"/>
      <c r="C79" s="63" t="s">
        <v>141</v>
      </c>
      <c r="L79" s="41"/>
    </row>
    <row r="80" spans="2:12" s="1" customFormat="1" ht="17.25" customHeight="1">
      <c r="B80" s="41"/>
      <c r="E80" s="339" t="str">
        <f>E9</f>
        <v>08 - SO 203 Přeložení Mlýnské strouhy</v>
      </c>
      <c r="F80" s="365"/>
      <c r="G80" s="365"/>
      <c r="H80" s="365"/>
      <c r="L80" s="41"/>
    </row>
    <row r="81" spans="2:65" s="1" customFormat="1" ht="6.95" customHeight="1">
      <c r="B81" s="41"/>
      <c r="L81" s="41"/>
    </row>
    <row r="82" spans="2:65" s="1" customFormat="1" ht="18" customHeight="1">
      <c r="B82" s="41"/>
      <c r="C82" s="63" t="s">
        <v>25</v>
      </c>
      <c r="F82" s="149" t="str">
        <f>F12</f>
        <v xml:space="preserve"> </v>
      </c>
      <c r="I82" s="150" t="s">
        <v>27</v>
      </c>
      <c r="J82" s="67" t="str">
        <f>IF(J12="","",J12)</f>
        <v>12. 11. 2015</v>
      </c>
      <c r="L82" s="41"/>
    </row>
    <row r="83" spans="2:65" s="1" customFormat="1" ht="6.95" customHeight="1">
      <c r="B83" s="41"/>
      <c r="L83" s="41"/>
    </row>
    <row r="84" spans="2:65" s="1" customFormat="1">
      <c r="B84" s="41"/>
      <c r="C84" s="63" t="s">
        <v>31</v>
      </c>
      <c r="F84" s="149" t="str">
        <f>E15</f>
        <v>Statutární mšsto Ostrava, MO Proskovice</v>
      </c>
      <c r="I84" s="150" t="s">
        <v>37</v>
      </c>
      <c r="J84" s="149" t="str">
        <f>E21</f>
        <v>Sweco Hydroprojekt a.s., OZ Ostrava</v>
      </c>
      <c r="L84" s="41"/>
    </row>
    <row r="85" spans="2:65" s="1" customFormat="1" ht="14.45" customHeight="1">
      <c r="B85" s="41"/>
      <c r="C85" s="63" t="s">
        <v>35</v>
      </c>
      <c r="F85" s="149" t="str">
        <f>IF(E18="","",E18)</f>
        <v/>
      </c>
      <c r="L85" s="41"/>
    </row>
    <row r="86" spans="2:65" s="1" customFormat="1" ht="10.35" customHeight="1">
      <c r="B86" s="41"/>
      <c r="L86" s="41"/>
    </row>
    <row r="87" spans="2:65" s="9" customFormat="1" ht="29.25" customHeight="1">
      <c r="B87" s="151"/>
      <c r="C87" s="152" t="s">
        <v>156</v>
      </c>
      <c r="D87" s="153" t="s">
        <v>60</v>
      </c>
      <c r="E87" s="153" t="s">
        <v>56</v>
      </c>
      <c r="F87" s="153" t="s">
        <v>157</v>
      </c>
      <c r="G87" s="153" t="s">
        <v>158</v>
      </c>
      <c r="H87" s="153" t="s">
        <v>159</v>
      </c>
      <c r="I87" s="154" t="s">
        <v>160</v>
      </c>
      <c r="J87" s="153" t="s">
        <v>145</v>
      </c>
      <c r="K87" s="155" t="s">
        <v>161</v>
      </c>
      <c r="L87" s="151"/>
      <c r="M87" s="73" t="s">
        <v>162</v>
      </c>
      <c r="N87" s="74" t="s">
        <v>45</v>
      </c>
      <c r="O87" s="74" t="s">
        <v>163</v>
      </c>
      <c r="P87" s="74" t="s">
        <v>164</v>
      </c>
      <c r="Q87" s="74" t="s">
        <v>165</v>
      </c>
      <c r="R87" s="74" t="s">
        <v>166</v>
      </c>
      <c r="S87" s="74" t="s">
        <v>167</v>
      </c>
      <c r="T87" s="75" t="s">
        <v>168</v>
      </c>
    </row>
    <row r="88" spans="2:65" s="1" customFormat="1" ht="29.25" customHeight="1">
      <c r="B88" s="41"/>
      <c r="C88" s="77" t="s">
        <v>146</v>
      </c>
      <c r="J88" s="156">
        <f>BK88</f>
        <v>0</v>
      </c>
      <c r="L88" s="41"/>
      <c r="M88" s="76"/>
      <c r="N88" s="68"/>
      <c r="O88" s="68"/>
      <c r="P88" s="157">
        <f>P89+P264+P272</f>
        <v>0</v>
      </c>
      <c r="Q88" s="68"/>
      <c r="R88" s="157">
        <f>R89+R264+R272</f>
        <v>130.28008276</v>
      </c>
      <c r="S88" s="68"/>
      <c r="T88" s="158">
        <f>T89+T264+T272</f>
        <v>27.59</v>
      </c>
      <c r="AT88" s="24" t="s">
        <v>74</v>
      </c>
      <c r="AU88" s="24" t="s">
        <v>147</v>
      </c>
      <c r="BK88" s="159">
        <f>BK89+BK264+BK272</f>
        <v>0</v>
      </c>
    </row>
    <row r="89" spans="2:65" s="10" customFormat="1" ht="37.35" customHeight="1">
      <c r="B89" s="160"/>
      <c r="D89" s="161" t="s">
        <v>74</v>
      </c>
      <c r="E89" s="162" t="s">
        <v>169</v>
      </c>
      <c r="F89" s="162" t="s">
        <v>170</v>
      </c>
      <c r="I89" s="163"/>
      <c r="J89" s="164">
        <f>BK89</f>
        <v>0</v>
      </c>
      <c r="L89" s="160"/>
      <c r="M89" s="165"/>
      <c r="N89" s="166"/>
      <c r="O89" s="166"/>
      <c r="P89" s="167">
        <f>P90+P188+P204+P213+P246+P261</f>
        <v>0</v>
      </c>
      <c r="Q89" s="166"/>
      <c r="R89" s="167">
        <f>R90+R188+R204+R213+R246+R261</f>
        <v>130.02739725999999</v>
      </c>
      <c r="S89" s="166"/>
      <c r="T89" s="168">
        <f>T90+T188+T204+T213+T246+T261</f>
        <v>27.59</v>
      </c>
      <c r="AR89" s="161" t="s">
        <v>24</v>
      </c>
      <c r="AT89" s="169" t="s">
        <v>74</v>
      </c>
      <c r="AU89" s="169" t="s">
        <v>75</v>
      </c>
      <c r="AY89" s="161" t="s">
        <v>171</v>
      </c>
      <c r="BK89" s="170">
        <f>BK90+BK188+BK204+BK213+BK246+BK261</f>
        <v>0</v>
      </c>
    </row>
    <row r="90" spans="2:65" s="10" customFormat="1" ht="19.899999999999999" customHeight="1">
      <c r="B90" s="160"/>
      <c r="D90" s="161" t="s">
        <v>74</v>
      </c>
      <c r="E90" s="171" t="s">
        <v>24</v>
      </c>
      <c r="F90" s="171" t="s">
        <v>172</v>
      </c>
      <c r="I90" s="163"/>
      <c r="J90" s="172">
        <f>BK90</f>
        <v>0</v>
      </c>
      <c r="L90" s="160"/>
      <c r="M90" s="165"/>
      <c r="N90" s="166"/>
      <c r="O90" s="166"/>
      <c r="P90" s="167">
        <f>SUM(P91:P187)</f>
        <v>0</v>
      </c>
      <c r="Q90" s="166"/>
      <c r="R90" s="167">
        <f>SUM(R91:R187)</f>
        <v>9.4E-2</v>
      </c>
      <c r="S90" s="166"/>
      <c r="T90" s="168">
        <f>SUM(T91:T187)</f>
        <v>9.23</v>
      </c>
      <c r="AR90" s="161" t="s">
        <v>24</v>
      </c>
      <c r="AT90" s="169" t="s">
        <v>74</v>
      </c>
      <c r="AU90" s="169" t="s">
        <v>24</v>
      </c>
      <c r="AY90" s="161" t="s">
        <v>171</v>
      </c>
      <c r="BK90" s="170">
        <f>SUM(BK91:BK187)</f>
        <v>0</v>
      </c>
    </row>
    <row r="91" spans="2:65" s="1" customFormat="1" ht="25.5" customHeight="1">
      <c r="B91" s="173"/>
      <c r="C91" s="174" t="s">
        <v>24</v>
      </c>
      <c r="D91" s="174" t="s">
        <v>173</v>
      </c>
      <c r="E91" s="175" t="s">
        <v>174</v>
      </c>
      <c r="F91" s="176" t="s">
        <v>175</v>
      </c>
      <c r="G91" s="177" t="s">
        <v>176</v>
      </c>
      <c r="H91" s="178">
        <v>95</v>
      </c>
      <c r="I91" s="179"/>
      <c r="J91" s="180">
        <f>ROUND(I91*H91,2)</f>
        <v>0</v>
      </c>
      <c r="K91" s="176" t="s">
        <v>5</v>
      </c>
      <c r="L91" s="41"/>
      <c r="M91" s="181" t="s">
        <v>5</v>
      </c>
      <c r="N91" s="182" t="s">
        <v>46</v>
      </c>
      <c r="O91" s="42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4" t="s">
        <v>177</v>
      </c>
      <c r="AT91" s="24" t="s">
        <v>173</v>
      </c>
      <c r="AU91" s="24" t="s">
        <v>84</v>
      </c>
      <c r="AY91" s="24" t="s">
        <v>171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4" t="s">
        <v>24</v>
      </c>
      <c r="BK91" s="185">
        <f>ROUND(I91*H91,2)</f>
        <v>0</v>
      </c>
      <c r="BL91" s="24" t="s">
        <v>177</v>
      </c>
      <c r="BM91" s="24" t="s">
        <v>893</v>
      </c>
    </row>
    <row r="92" spans="2:65" s="1" customFormat="1" ht="27">
      <c r="B92" s="41"/>
      <c r="D92" s="186" t="s">
        <v>179</v>
      </c>
      <c r="F92" s="187" t="s">
        <v>180</v>
      </c>
      <c r="I92" s="188"/>
      <c r="L92" s="41"/>
      <c r="M92" s="189"/>
      <c r="N92" s="42"/>
      <c r="O92" s="42"/>
      <c r="P92" s="42"/>
      <c r="Q92" s="42"/>
      <c r="R92" s="42"/>
      <c r="S92" s="42"/>
      <c r="T92" s="70"/>
      <c r="AT92" s="24" t="s">
        <v>179</v>
      </c>
      <c r="AU92" s="24" t="s">
        <v>84</v>
      </c>
    </row>
    <row r="93" spans="2:65" s="1" customFormat="1" ht="27">
      <c r="B93" s="41"/>
      <c r="D93" s="186" t="s">
        <v>181</v>
      </c>
      <c r="F93" s="190" t="s">
        <v>894</v>
      </c>
      <c r="I93" s="188"/>
      <c r="L93" s="41"/>
      <c r="M93" s="189"/>
      <c r="N93" s="42"/>
      <c r="O93" s="42"/>
      <c r="P93" s="42"/>
      <c r="Q93" s="42"/>
      <c r="R93" s="42"/>
      <c r="S93" s="42"/>
      <c r="T93" s="70"/>
      <c r="AT93" s="24" t="s">
        <v>181</v>
      </c>
      <c r="AU93" s="24" t="s">
        <v>84</v>
      </c>
    </row>
    <row r="94" spans="2:65" s="11" customFormat="1" ht="13.5">
      <c r="B94" s="191"/>
      <c r="D94" s="186" t="s">
        <v>183</v>
      </c>
      <c r="E94" s="192" t="s">
        <v>5</v>
      </c>
      <c r="F94" s="193" t="s">
        <v>895</v>
      </c>
      <c r="H94" s="194">
        <v>95</v>
      </c>
      <c r="I94" s="195"/>
      <c r="L94" s="191"/>
      <c r="M94" s="196"/>
      <c r="N94" s="197"/>
      <c r="O94" s="197"/>
      <c r="P94" s="197"/>
      <c r="Q94" s="197"/>
      <c r="R94" s="197"/>
      <c r="S94" s="197"/>
      <c r="T94" s="198"/>
      <c r="AT94" s="192" t="s">
        <v>183</v>
      </c>
      <c r="AU94" s="192" t="s">
        <v>84</v>
      </c>
      <c r="AV94" s="11" t="s">
        <v>84</v>
      </c>
      <c r="AW94" s="11" t="s">
        <v>39</v>
      </c>
      <c r="AX94" s="11" t="s">
        <v>24</v>
      </c>
      <c r="AY94" s="192" t="s">
        <v>171</v>
      </c>
    </row>
    <row r="95" spans="2:65" s="1" customFormat="1" ht="16.5" customHeight="1">
      <c r="B95" s="173"/>
      <c r="C95" s="174" t="s">
        <v>84</v>
      </c>
      <c r="D95" s="174" t="s">
        <v>173</v>
      </c>
      <c r="E95" s="175" t="s">
        <v>185</v>
      </c>
      <c r="F95" s="176" t="s">
        <v>186</v>
      </c>
      <c r="G95" s="177" t="s">
        <v>187</v>
      </c>
      <c r="H95" s="178">
        <v>10</v>
      </c>
      <c r="I95" s="179"/>
      <c r="J95" s="180">
        <f>ROUND(I95*H95,2)</f>
        <v>0</v>
      </c>
      <c r="K95" s="176" t="s">
        <v>5</v>
      </c>
      <c r="L95" s="41"/>
      <c r="M95" s="181" t="s">
        <v>5</v>
      </c>
      <c r="N95" s="182" t="s">
        <v>46</v>
      </c>
      <c r="O95" s="42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24" t="s">
        <v>177</v>
      </c>
      <c r="AT95" s="24" t="s">
        <v>173</v>
      </c>
      <c r="AU95" s="24" t="s">
        <v>84</v>
      </c>
      <c r="AY95" s="24" t="s">
        <v>171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4" t="s">
        <v>24</v>
      </c>
      <c r="BK95" s="185">
        <f>ROUND(I95*H95,2)</f>
        <v>0</v>
      </c>
      <c r="BL95" s="24" t="s">
        <v>177</v>
      </c>
      <c r="BM95" s="24" t="s">
        <v>896</v>
      </c>
    </row>
    <row r="96" spans="2:65" s="1" customFormat="1" ht="13.5">
      <c r="B96" s="41"/>
      <c r="D96" s="186" t="s">
        <v>179</v>
      </c>
      <c r="F96" s="187" t="s">
        <v>189</v>
      </c>
      <c r="I96" s="188"/>
      <c r="L96" s="41"/>
      <c r="M96" s="189"/>
      <c r="N96" s="42"/>
      <c r="O96" s="42"/>
      <c r="P96" s="42"/>
      <c r="Q96" s="42"/>
      <c r="R96" s="42"/>
      <c r="S96" s="42"/>
      <c r="T96" s="70"/>
      <c r="AT96" s="24" t="s">
        <v>179</v>
      </c>
      <c r="AU96" s="24" t="s">
        <v>84</v>
      </c>
    </row>
    <row r="97" spans="2:65" s="1" customFormat="1" ht="27">
      <c r="B97" s="41"/>
      <c r="D97" s="186" t="s">
        <v>181</v>
      </c>
      <c r="F97" s="190" t="s">
        <v>894</v>
      </c>
      <c r="I97" s="188"/>
      <c r="L97" s="41"/>
      <c r="M97" s="189"/>
      <c r="N97" s="42"/>
      <c r="O97" s="42"/>
      <c r="P97" s="42"/>
      <c r="Q97" s="42"/>
      <c r="R97" s="42"/>
      <c r="S97" s="42"/>
      <c r="T97" s="70"/>
      <c r="AT97" s="24" t="s">
        <v>181</v>
      </c>
      <c r="AU97" s="24" t="s">
        <v>84</v>
      </c>
    </row>
    <row r="98" spans="2:65" s="11" customFormat="1" ht="13.5">
      <c r="B98" s="191"/>
      <c r="D98" s="186" t="s">
        <v>183</v>
      </c>
      <c r="E98" s="192" t="s">
        <v>5</v>
      </c>
      <c r="F98" s="193" t="s">
        <v>29</v>
      </c>
      <c r="H98" s="194">
        <v>10</v>
      </c>
      <c r="I98" s="195"/>
      <c r="L98" s="191"/>
      <c r="M98" s="196"/>
      <c r="N98" s="197"/>
      <c r="O98" s="197"/>
      <c r="P98" s="197"/>
      <c r="Q98" s="197"/>
      <c r="R98" s="197"/>
      <c r="S98" s="197"/>
      <c r="T98" s="198"/>
      <c r="AT98" s="192" t="s">
        <v>183</v>
      </c>
      <c r="AU98" s="192" t="s">
        <v>84</v>
      </c>
      <c r="AV98" s="11" t="s">
        <v>84</v>
      </c>
      <c r="AW98" s="11" t="s">
        <v>39</v>
      </c>
      <c r="AX98" s="11" t="s">
        <v>24</v>
      </c>
      <c r="AY98" s="192" t="s">
        <v>171</v>
      </c>
    </row>
    <row r="99" spans="2:65" s="1" customFormat="1" ht="16.5" customHeight="1">
      <c r="B99" s="173"/>
      <c r="C99" s="174" t="s">
        <v>191</v>
      </c>
      <c r="D99" s="174" t="s">
        <v>173</v>
      </c>
      <c r="E99" s="175" t="s">
        <v>897</v>
      </c>
      <c r="F99" s="176" t="s">
        <v>898</v>
      </c>
      <c r="G99" s="177" t="s">
        <v>187</v>
      </c>
      <c r="H99" s="178">
        <v>1</v>
      </c>
      <c r="I99" s="179"/>
      <c r="J99" s="180">
        <f>ROUND(I99*H99,2)</f>
        <v>0</v>
      </c>
      <c r="K99" s="176" t="s">
        <v>5</v>
      </c>
      <c r="L99" s="41"/>
      <c r="M99" s="181" t="s">
        <v>5</v>
      </c>
      <c r="N99" s="182" t="s">
        <v>46</v>
      </c>
      <c r="O99" s="42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4" t="s">
        <v>177</v>
      </c>
      <c r="AT99" s="24" t="s">
        <v>173</v>
      </c>
      <c r="AU99" s="24" t="s">
        <v>84</v>
      </c>
      <c r="AY99" s="24" t="s">
        <v>171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4" t="s">
        <v>24</v>
      </c>
      <c r="BK99" s="185">
        <f>ROUND(I99*H99,2)</f>
        <v>0</v>
      </c>
      <c r="BL99" s="24" t="s">
        <v>177</v>
      </c>
      <c r="BM99" s="24" t="s">
        <v>899</v>
      </c>
    </row>
    <row r="100" spans="2:65" s="1" customFormat="1" ht="13.5">
      <c r="B100" s="41"/>
      <c r="D100" s="186" t="s">
        <v>179</v>
      </c>
      <c r="F100" s="187" t="s">
        <v>900</v>
      </c>
      <c r="I100" s="188"/>
      <c r="L100" s="41"/>
      <c r="M100" s="189"/>
      <c r="N100" s="42"/>
      <c r="O100" s="42"/>
      <c r="P100" s="42"/>
      <c r="Q100" s="42"/>
      <c r="R100" s="42"/>
      <c r="S100" s="42"/>
      <c r="T100" s="70"/>
      <c r="AT100" s="24" t="s">
        <v>179</v>
      </c>
      <c r="AU100" s="24" t="s">
        <v>84</v>
      </c>
    </row>
    <row r="101" spans="2:65" s="1" customFormat="1" ht="27">
      <c r="B101" s="41"/>
      <c r="D101" s="186" t="s">
        <v>181</v>
      </c>
      <c r="F101" s="190" t="s">
        <v>894</v>
      </c>
      <c r="I101" s="188"/>
      <c r="L101" s="41"/>
      <c r="M101" s="189"/>
      <c r="N101" s="42"/>
      <c r="O101" s="42"/>
      <c r="P101" s="42"/>
      <c r="Q101" s="42"/>
      <c r="R101" s="42"/>
      <c r="S101" s="42"/>
      <c r="T101" s="70"/>
      <c r="AT101" s="24" t="s">
        <v>181</v>
      </c>
      <c r="AU101" s="24" t="s">
        <v>84</v>
      </c>
    </row>
    <row r="102" spans="2:65" s="11" customFormat="1" ht="13.5">
      <c r="B102" s="191"/>
      <c r="D102" s="186" t="s">
        <v>183</v>
      </c>
      <c r="E102" s="192" t="s">
        <v>5</v>
      </c>
      <c r="F102" s="193" t="s">
        <v>24</v>
      </c>
      <c r="H102" s="194">
        <v>1</v>
      </c>
      <c r="I102" s="195"/>
      <c r="L102" s="191"/>
      <c r="M102" s="196"/>
      <c r="N102" s="197"/>
      <c r="O102" s="197"/>
      <c r="P102" s="197"/>
      <c r="Q102" s="197"/>
      <c r="R102" s="197"/>
      <c r="S102" s="197"/>
      <c r="T102" s="198"/>
      <c r="AT102" s="192" t="s">
        <v>183</v>
      </c>
      <c r="AU102" s="192" t="s">
        <v>84</v>
      </c>
      <c r="AV102" s="11" t="s">
        <v>84</v>
      </c>
      <c r="AW102" s="11" t="s">
        <v>39</v>
      </c>
      <c r="AX102" s="11" t="s">
        <v>24</v>
      </c>
      <c r="AY102" s="192" t="s">
        <v>171</v>
      </c>
    </row>
    <row r="103" spans="2:65" s="1" customFormat="1" ht="16.5" customHeight="1">
      <c r="B103" s="173"/>
      <c r="C103" s="174" t="s">
        <v>177</v>
      </c>
      <c r="D103" s="174" t="s">
        <v>173</v>
      </c>
      <c r="E103" s="175" t="s">
        <v>901</v>
      </c>
      <c r="F103" s="176" t="s">
        <v>902</v>
      </c>
      <c r="G103" s="177" t="s">
        <v>176</v>
      </c>
      <c r="H103" s="178">
        <v>26</v>
      </c>
      <c r="I103" s="179"/>
      <c r="J103" s="180">
        <f>ROUND(I103*H103,2)</f>
        <v>0</v>
      </c>
      <c r="K103" s="176" t="s">
        <v>195</v>
      </c>
      <c r="L103" s="41"/>
      <c r="M103" s="181" t="s">
        <v>5</v>
      </c>
      <c r="N103" s="182" t="s">
        <v>46</v>
      </c>
      <c r="O103" s="42"/>
      <c r="P103" s="183">
        <f>O103*H103</f>
        <v>0</v>
      </c>
      <c r="Q103" s="183">
        <v>0</v>
      </c>
      <c r="R103" s="183">
        <f>Q103*H103</f>
        <v>0</v>
      </c>
      <c r="S103" s="183">
        <v>0.35499999999999998</v>
      </c>
      <c r="T103" s="184">
        <f>S103*H103</f>
        <v>9.23</v>
      </c>
      <c r="AR103" s="24" t="s">
        <v>177</v>
      </c>
      <c r="AT103" s="24" t="s">
        <v>173</v>
      </c>
      <c r="AU103" s="24" t="s">
        <v>84</v>
      </c>
      <c r="AY103" s="24" t="s">
        <v>171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4" t="s">
        <v>24</v>
      </c>
      <c r="BK103" s="185">
        <f>ROUND(I103*H103,2)</f>
        <v>0</v>
      </c>
      <c r="BL103" s="24" t="s">
        <v>177</v>
      </c>
      <c r="BM103" s="24" t="s">
        <v>903</v>
      </c>
    </row>
    <row r="104" spans="2:65" s="1" customFormat="1" ht="27">
      <c r="B104" s="41"/>
      <c r="D104" s="186" t="s">
        <v>179</v>
      </c>
      <c r="F104" s="187" t="s">
        <v>904</v>
      </c>
      <c r="I104" s="188"/>
      <c r="L104" s="41"/>
      <c r="M104" s="189"/>
      <c r="N104" s="42"/>
      <c r="O104" s="42"/>
      <c r="P104" s="42"/>
      <c r="Q104" s="42"/>
      <c r="R104" s="42"/>
      <c r="S104" s="42"/>
      <c r="T104" s="70"/>
      <c r="AT104" s="24" t="s">
        <v>179</v>
      </c>
      <c r="AU104" s="24" t="s">
        <v>84</v>
      </c>
    </row>
    <row r="105" spans="2:65" s="1" customFormat="1" ht="27">
      <c r="B105" s="41"/>
      <c r="D105" s="186" t="s">
        <v>181</v>
      </c>
      <c r="F105" s="190" t="s">
        <v>894</v>
      </c>
      <c r="I105" s="188"/>
      <c r="L105" s="41"/>
      <c r="M105" s="189"/>
      <c r="N105" s="42"/>
      <c r="O105" s="42"/>
      <c r="P105" s="42"/>
      <c r="Q105" s="42"/>
      <c r="R105" s="42"/>
      <c r="S105" s="42"/>
      <c r="T105" s="70"/>
      <c r="AT105" s="24" t="s">
        <v>181</v>
      </c>
      <c r="AU105" s="24" t="s">
        <v>84</v>
      </c>
    </row>
    <row r="106" spans="2:65" s="11" customFormat="1" ht="13.5">
      <c r="B106" s="191"/>
      <c r="D106" s="186" t="s">
        <v>183</v>
      </c>
      <c r="E106" s="192" t="s">
        <v>5</v>
      </c>
      <c r="F106" s="193" t="s">
        <v>327</v>
      </c>
      <c r="H106" s="194">
        <v>26</v>
      </c>
      <c r="I106" s="195"/>
      <c r="L106" s="191"/>
      <c r="M106" s="196"/>
      <c r="N106" s="197"/>
      <c r="O106" s="197"/>
      <c r="P106" s="197"/>
      <c r="Q106" s="197"/>
      <c r="R106" s="197"/>
      <c r="S106" s="197"/>
      <c r="T106" s="198"/>
      <c r="AT106" s="192" t="s">
        <v>183</v>
      </c>
      <c r="AU106" s="192" t="s">
        <v>84</v>
      </c>
      <c r="AV106" s="11" t="s">
        <v>84</v>
      </c>
      <c r="AW106" s="11" t="s">
        <v>39</v>
      </c>
      <c r="AX106" s="11" t="s">
        <v>24</v>
      </c>
      <c r="AY106" s="192" t="s">
        <v>171</v>
      </c>
    </row>
    <row r="107" spans="2:65" s="1" customFormat="1" ht="16.5" customHeight="1">
      <c r="B107" s="173"/>
      <c r="C107" s="174" t="s">
        <v>203</v>
      </c>
      <c r="D107" s="174" t="s">
        <v>173</v>
      </c>
      <c r="E107" s="175" t="s">
        <v>192</v>
      </c>
      <c r="F107" s="176" t="s">
        <v>193</v>
      </c>
      <c r="G107" s="177" t="s">
        <v>194</v>
      </c>
      <c r="H107" s="178">
        <v>205</v>
      </c>
      <c r="I107" s="179"/>
      <c r="J107" s="180">
        <f>ROUND(I107*H107,2)</f>
        <v>0</v>
      </c>
      <c r="K107" s="176" t="s">
        <v>195</v>
      </c>
      <c r="L107" s="41"/>
      <c r="M107" s="181" t="s">
        <v>5</v>
      </c>
      <c r="N107" s="182" t="s">
        <v>46</v>
      </c>
      <c r="O107" s="42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4" t="s">
        <v>177</v>
      </c>
      <c r="AT107" s="24" t="s">
        <v>173</v>
      </c>
      <c r="AU107" s="24" t="s">
        <v>84</v>
      </c>
      <c r="AY107" s="24" t="s">
        <v>171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4" t="s">
        <v>24</v>
      </c>
      <c r="BK107" s="185">
        <f>ROUND(I107*H107,2)</f>
        <v>0</v>
      </c>
      <c r="BL107" s="24" t="s">
        <v>177</v>
      </c>
      <c r="BM107" s="24" t="s">
        <v>905</v>
      </c>
    </row>
    <row r="108" spans="2:65" s="1" customFormat="1" ht="27">
      <c r="B108" s="41"/>
      <c r="D108" s="186" t="s">
        <v>179</v>
      </c>
      <c r="F108" s="187" t="s">
        <v>197</v>
      </c>
      <c r="I108" s="188"/>
      <c r="L108" s="41"/>
      <c r="M108" s="189"/>
      <c r="N108" s="42"/>
      <c r="O108" s="42"/>
      <c r="P108" s="42"/>
      <c r="Q108" s="42"/>
      <c r="R108" s="42"/>
      <c r="S108" s="42"/>
      <c r="T108" s="70"/>
      <c r="AT108" s="24" t="s">
        <v>179</v>
      </c>
      <c r="AU108" s="24" t="s">
        <v>84</v>
      </c>
    </row>
    <row r="109" spans="2:65" s="1" customFormat="1" ht="27">
      <c r="B109" s="41"/>
      <c r="D109" s="186" t="s">
        <v>181</v>
      </c>
      <c r="F109" s="190" t="s">
        <v>894</v>
      </c>
      <c r="I109" s="188"/>
      <c r="L109" s="41"/>
      <c r="M109" s="189"/>
      <c r="N109" s="42"/>
      <c r="O109" s="42"/>
      <c r="P109" s="42"/>
      <c r="Q109" s="42"/>
      <c r="R109" s="42"/>
      <c r="S109" s="42"/>
      <c r="T109" s="70"/>
      <c r="AT109" s="24" t="s">
        <v>181</v>
      </c>
      <c r="AU109" s="24" t="s">
        <v>84</v>
      </c>
    </row>
    <row r="110" spans="2:65" s="11" customFormat="1" ht="13.5">
      <c r="B110" s="191"/>
      <c r="D110" s="186" t="s">
        <v>183</v>
      </c>
      <c r="E110" s="192" t="s">
        <v>5</v>
      </c>
      <c r="F110" s="193" t="s">
        <v>906</v>
      </c>
      <c r="H110" s="194">
        <v>205</v>
      </c>
      <c r="I110" s="195"/>
      <c r="L110" s="191"/>
      <c r="M110" s="196"/>
      <c r="N110" s="197"/>
      <c r="O110" s="197"/>
      <c r="P110" s="197"/>
      <c r="Q110" s="197"/>
      <c r="R110" s="197"/>
      <c r="S110" s="197"/>
      <c r="T110" s="198"/>
      <c r="AT110" s="192" t="s">
        <v>183</v>
      </c>
      <c r="AU110" s="192" t="s">
        <v>84</v>
      </c>
      <c r="AV110" s="11" t="s">
        <v>84</v>
      </c>
      <c r="AW110" s="11" t="s">
        <v>39</v>
      </c>
      <c r="AX110" s="11" t="s">
        <v>24</v>
      </c>
      <c r="AY110" s="192" t="s">
        <v>171</v>
      </c>
    </row>
    <row r="111" spans="2:65" s="1" customFormat="1" ht="16.5" customHeight="1">
      <c r="B111" s="173"/>
      <c r="C111" s="174" t="s">
        <v>210</v>
      </c>
      <c r="D111" s="174" t="s">
        <v>173</v>
      </c>
      <c r="E111" s="175" t="s">
        <v>204</v>
      </c>
      <c r="F111" s="176" t="s">
        <v>205</v>
      </c>
      <c r="G111" s="177" t="s">
        <v>194</v>
      </c>
      <c r="H111" s="178">
        <v>210</v>
      </c>
      <c r="I111" s="179"/>
      <c r="J111" s="180">
        <f>ROUND(I111*H111,2)</f>
        <v>0</v>
      </c>
      <c r="K111" s="176" t="s">
        <v>195</v>
      </c>
      <c r="L111" s="41"/>
      <c r="M111" s="181" t="s">
        <v>5</v>
      </c>
      <c r="N111" s="182" t="s">
        <v>46</v>
      </c>
      <c r="O111" s="42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24" t="s">
        <v>177</v>
      </c>
      <c r="AT111" s="24" t="s">
        <v>173</v>
      </c>
      <c r="AU111" s="24" t="s">
        <v>84</v>
      </c>
      <c r="AY111" s="24" t="s">
        <v>171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4" t="s">
        <v>24</v>
      </c>
      <c r="BK111" s="185">
        <f>ROUND(I111*H111,2)</f>
        <v>0</v>
      </c>
      <c r="BL111" s="24" t="s">
        <v>177</v>
      </c>
      <c r="BM111" s="24" t="s">
        <v>907</v>
      </c>
    </row>
    <row r="112" spans="2:65" s="1" customFormat="1" ht="27">
      <c r="B112" s="41"/>
      <c r="D112" s="186" t="s">
        <v>179</v>
      </c>
      <c r="F112" s="187" t="s">
        <v>207</v>
      </c>
      <c r="I112" s="188"/>
      <c r="L112" s="41"/>
      <c r="M112" s="189"/>
      <c r="N112" s="42"/>
      <c r="O112" s="42"/>
      <c r="P112" s="42"/>
      <c r="Q112" s="42"/>
      <c r="R112" s="42"/>
      <c r="S112" s="42"/>
      <c r="T112" s="70"/>
      <c r="AT112" s="24" t="s">
        <v>179</v>
      </c>
      <c r="AU112" s="24" t="s">
        <v>84</v>
      </c>
    </row>
    <row r="113" spans="2:65" s="1" customFormat="1" ht="27">
      <c r="B113" s="41"/>
      <c r="D113" s="186" t="s">
        <v>181</v>
      </c>
      <c r="F113" s="190" t="s">
        <v>894</v>
      </c>
      <c r="I113" s="188"/>
      <c r="L113" s="41"/>
      <c r="M113" s="189"/>
      <c r="N113" s="42"/>
      <c r="O113" s="42"/>
      <c r="P113" s="42"/>
      <c r="Q113" s="42"/>
      <c r="R113" s="42"/>
      <c r="S113" s="42"/>
      <c r="T113" s="70"/>
      <c r="AT113" s="24" t="s">
        <v>181</v>
      </c>
      <c r="AU113" s="24" t="s">
        <v>84</v>
      </c>
    </row>
    <row r="114" spans="2:65" s="12" customFormat="1" ht="13.5">
      <c r="B114" s="199"/>
      <c r="D114" s="186" t="s">
        <v>183</v>
      </c>
      <c r="E114" s="200" t="s">
        <v>5</v>
      </c>
      <c r="F114" s="201" t="s">
        <v>208</v>
      </c>
      <c r="H114" s="200" t="s">
        <v>5</v>
      </c>
      <c r="I114" s="202"/>
      <c r="L114" s="199"/>
      <c r="M114" s="203"/>
      <c r="N114" s="204"/>
      <c r="O114" s="204"/>
      <c r="P114" s="204"/>
      <c r="Q114" s="204"/>
      <c r="R114" s="204"/>
      <c r="S114" s="204"/>
      <c r="T114" s="205"/>
      <c r="AT114" s="200" t="s">
        <v>183</v>
      </c>
      <c r="AU114" s="200" t="s">
        <v>84</v>
      </c>
      <c r="AV114" s="12" t="s">
        <v>24</v>
      </c>
      <c r="AW114" s="12" t="s">
        <v>39</v>
      </c>
      <c r="AX114" s="12" t="s">
        <v>75</v>
      </c>
      <c r="AY114" s="200" t="s">
        <v>171</v>
      </c>
    </row>
    <row r="115" spans="2:65" s="11" customFormat="1" ht="13.5">
      <c r="B115" s="191"/>
      <c r="D115" s="186" t="s">
        <v>183</v>
      </c>
      <c r="E115" s="192" t="s">
        <v>5</v>
      </c>
      <c r="F115" s="193" t="s">
        <v>908</v>
      </c>
      <c r="H115" s="194">
        <v>196</v>
      </c>
      <c r="I115" s="195"/>
      <c r="L115" s="191"/>
      <c r="M115" s="196"/>
      <c r="N115" s="197"/>
      <c r="O115" s="197"/>
      <c r="P115" s="197"/>
      <c r="Q115" s="197"/>
      <c r="R115" s="197"/>
      <c r="S115" s="197"/>
      <c r="T115" s="198"/>
      <c r="AT115" s="192" t="s">
        <v>183</v>
      </c>
      <c r="AU115" s="192" t="s">
        <v>84</v>
      </c>
      <c r="AV115" s="11" t="s">
        <v>84</v>
      </c>
      <c r="AW115" s="11" t="s">
        <v>39</v>
      </c>
      <c r="AX115" s="11" t="s">
        <v>75</v>
      </c>
      <c r="AY115" s="192" t="s">
        <v>171</v>
      </c>
    </row>
    <row r="116" spans="2:65" s="12" customFormat="1" ht="13.5">
      <c r="B116" s="199"/>
      <c r="D116" s="186" t="s">
        <v>183</v>
      </c>
      <c r="E116" s="200" t="s">
        <v>5</v>
      </c>
      <c r="F116" s="201" t="s">
        <v>909</v>
      </c>
      <c r="H116" s="200" t="s">
        <v>5</v>
      </c>
      <c r="I116" s="202"/>
      <c r="L116" s="199"/>
      <c r="M116" s="203"/>
      <c r="N116" s="204"/>
      <c r="O116" s="204"/>
      <c r="P116" s="204"/>
      <c r="Q116" s="204"/>
      <c r="R116" s="204"/>
      <c r="S116" s="204"/>
      <c r="T116" s="205"/>
      <c r="AT116" s="200" t="s">
        <v>183</v>
      </c>
      <c r="AU116" s="200" t="s">
        <v>84</v>
      </c>
      <c r="AV116" s="12" t="s">
        <v>24</v>
      </c>
      <c r="AW116" s="12" t="s">
        <v>39</v>
      </c>
      <c r="AX116" s="12" t="s">
        <v>75</v>
      </c>
      <c r="AY116" s="200" t="s">
        <v>171</v>
      </c>
    </row>
    <row r="117" spans="2:65" s="11" customFormat="1" ht="13.5">
      <c r="B117" s="191"/>
      <c r="D117" s="186" t="s">
        <v>183</v>
      </c>
      <c r="E117" s="192" t="s">
        <v>5</v>
      </c>
      <c r="F117" s="193" t="s">
        <v>120</v>
      </c>
      <c r="H117" s="194">
        <v>14</v>
      </c>
      <c r="I117" s="195"/>
      <c r="L117" s="191"/>
      <c r="M117" s="196"/>
      <c r="N117" s="197"/>
      <c r="O117" s="197"/>
      <c r="P117" s="197"/>
      <c r="Q117" s="197"/>
      <c r="R117" s="197"/>
      <c r="S117" s="197"/>
      <c r="T117" s="198"/>
      <c r="AT117" s="192" t="s">
        <v>183</v>
      </c>
      <c r="AU117" s="192" t="s">
        <v>84</v>
      </c>
      <c r="AV117" s="11" t="s">
        <v>84</v>
      </c>
      <c r="AW117" s="11" t="s">
        <v>39</v>
      </c>
      <c r="AX117" s="11" t="s">
        <v>75</v>
      </c>
      <c r="AY117" s="192" t="s">
        <v>171</v>
      </c>
    </row>
    <row r="118" spans="2:65" s="13" customFormat="1" ht="13.5">
      <c r="B118" s="206"/>
      <c r="D118" s="186" t="s">
        <v>183</v>
      </c>
      <c r="E118" s="207" t="s">
        <v>5</v>
      </c>
      <c r="F118" s="208" t="s">
        <v>249</v>
      </c>
      <c r="H118" s="209">
        <v>210</v>
      </c>
      <c r="I118" s="210"/>
      <c r="L118" s="206"/>
      <c r="M118" s="211"/>
      <c r="N118" s="212"/>
      <c r="O118" s="212"/>
      <c r="P118" s="212"/>
      <c r="Q118" s="212"/>
      <c r="R118" s="212"/>
      <c r="S118" s="212"/>
      <c r="T118" s="213"/>
      <c r="AT118" s="207" t="s">
        <v>183</v>
      </c>
      <c r="AU118" s="207" t="s">
        <v>84</v>
      </c>
      <c r="AV118" s="13" t="s">
        <v>177</v>
      </c>
      <c r="AW118" s="13" t="s">
        <v>39</v>
      </c>
      <c r="AX118" s="13" t="s">
        <v>24</v>
      </c>
      <c r="AY118" s="207" t="s">
        <v>171</v>
      </c>
    </row>
    <row r="119" spans="2:65" s="1" customFormat="1" ht="16.5" customHeight="1">
      <c r="B119" s="173"/>
      <c r="C119" s="174" t="s">
        <v>215</v>
      </c>
      <c r="D119" s="174" t="s">
        <v>173</v>
      </c>
      <c r="E119" s="175" t="s">
        <v>211</v>
      </c>
      <c r="F119" s="176" t="s">
        <v>212</v>
      </c>
      <c r="G119" s="177" t="s">
        <v>194</v>
      </c>
      <c r="H119" s="178">
        <v>210</v>
      </c>
      <c r="I119" s="179"/>
      <c r="J119" s="180">
        <f>ROUND(I119*H119,2)</f>
        <v>0</v>
      </c>
      <c r="K119" s="176" t="s">
        <v>195</v>
      </c>
      <c r="L119" s="41"/>
      <c r="M119" s="181" t="s">
        <v>5</v>
      </c>
      <c r="N119" s="182" t="s">
        <v>46</v>
      </c>
      <c r="O119" s="42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AR119" s="24" t="s">
        <v>177</v>
      </c>
      <c r="AT119" s="24" t="s">
        <v>173</v>
      </c>
      <c r="AU119" s="24" t="s">
        <v>84</v>
      </c>
      <c r="AY119" s="24" t="s">
        <v>171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24" t="s">
        <v>24</v>
      </c>
      <c r="BK119" s="185">
        <f>ROUND(I119*H119,2)</f>
        <v>0</v>
      </c>
      <c r="BL119" s="24" t="s">
        <v>177</v>
      </c>
      <c r="BM119" s="24" t="s">
        <v>910</v>
      </c>
    </row>
    <row r="120" spans="2:65" s="1" customFormat="1" ht="27">
      <c r="B120" s="41"/>
      <c r="D120" s="186" t="s">
        <v>179</v>
      </c>
      <c r="F120" s="187" t="s">
        <v>214</v>
      </c>
      <c r="I120" s="188"/>
      <c r="L120" s="41"/>
      <c r="M120" s="189"/>
      <c r="N120" s="42"/>
      <c r="O120" s="42"/>
      <c r="P120" s="42"/>
      <c r="Q120" s="42"/>
      <c r="R120" s="42"/>
      <c r="S120" s="42"/>
      <c r="T120" s="70"/>
      <c r="AT120" s="24" t="s">
        <v>179</v>
      </c>
      <c r="AU120" s="24" t="s">
        <v>84</v>
      </c>
    </row>
    <row r="121" spans="2:65" s="1" customFormat="1" ht="25.5" customHeight="1">
      <c r="B121" s="173"/>
      <c r="C121" s="174" t="s">
        <v>221</v>
      </c>
      <c r="D121" s="174" t="s">
        <v>173</v>
      </c>
      <c r="E121" s="175" t="s">
        <v>911</v>
      </c>
      <c r="F121" s="176" t="s">
        <v>912</v>
      </c>
      <c r="G121" s="177" t="s">
        <v>194</v>
      </c>
      <c r="H121" s="178">
        <v>55</v>
      </c>
      <c r="I121" s="179"/>
      <c r="J121" s="180">
        <f>ROUND(I121*H121,2)</f>
        <v>0</v>
      </c>
      <c r="K121" s="176" t="s">
        <v>195</v>
      </c>
      <c r="L121" s="41"/>
      <c r="M121" s="181" t="s">
        <v>5</v>
      </c>
      <c r="N121" s="182" t="s">
        <v>46</v>
      </c>
      <c r="O121" s="42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24" t="s">
        <v>177</v>
      </c>
      <c r="AT121" s="24" t="s">
        <v>173</v>
      </c>
      <c r="AU121" s="24" t="s">
        <v>84</v>
      </c>
      <c r="AY121" s="24" t="s">
        <v>171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4" t="s">
        <v>24</v>
      </c>
      <c r="BK121" s="185">
        <f>ROUND(I121*H121,2)</f>
        <v>0</v>
      </c>
      <c r="BL121" s="24" t="s">
        <v>177</v>
      </c>
      <c r="BM121" s="24" t="s">
        <v>913</v>
      </c>
    </row>
    <row r="122" spans="2:65" s="1" customFormat="1" ht="27">
      <c r="B122" s="41"/>
      <c r="D122" s="186" t="s">
        <v>179</v>
      </c>
      <c r="F122" s="187" t="s">
        <v>914</v>
      </c>
      <c r="I122" s="188"/>
      <c r="L122" s="41"/>
      <c r="M122" s="189"/>
      <c r="N122" s="42"/>
      <c r="O122" s="42"/>
      <c r="P122" s="42"/>
      <c r="Q122" s="42"/>
      <c r="R122" s="42"/>
      <c r="S122" s="42"/>
      <c r="T122" s="70"/>
      <c r="AT122" s="24" t="s">
        <v>179</v>
      </c>
      <c r="AU122" s="24" t="s">
        <v>84</v>
      </c>
    </row>
    <row r="123" spans="2:65" s="1" customFormat="1" ht="27">
      <c r="B123" s="41"/>
      <c r="D123" s="186" t="s">
        <v>181</v>
      </c>
      <c r="F123" s="190" t="s">
        <v>894</v>
      </c>
      <c r="I123" s="188"/>
      <c r="L123" s="41"/>
      <c r="M123" s="189"/>
      <c r="N123" s="42"/>
      <c r="O123" s="42"/>
      <c r="P123" s="42"/>
      <c r="Q123" s="42"/>
      <c r="R123" s="42"/>
      <c r="S123" s="42"/>
      <c r="T123" s="70"/>
      <c r="AT123" s="24" t="s">
        <v>181</v>
      </c>
      <c r="AU123" s="24" t="s">
        <v>84</v>
      </c>
    </row>
    <row r="124" spans="2:65" s="11" customFormat="1" ht="13.5">
      <c r="B124" s="191"/>
      <c r="D124" s="186" t="s">
        <v>183</v>
      </c>
      <c r="E124" s="192" t="s">
        <v>5</v>
      </c>
      <c r="F124" s="193" t="s">
        <v>915</v>
      </c>
      <c r="H124" s="194">
        <v>55</v>
      </c>
      <c r="I124" s="195"/>
      <c r="L124" s="191"/>
      <c r="M124" s="196"/>
      <c r="N124" s="197"/>
      <c r="O124" s="197"/>
      <c r="P124" s="197"/>
      <c r="Q124" s="197"/>
      <c r="R124" s="197"/>
      <c r="S124" s="197"/>
      <c r="T124" s="198"/>
      <c r="AT124" s="192" t="s">
        <v>183</v>
      </c>
      <c r="AU124" s="192" t="s">
        <v>84</v>
      </c>
      <c r="AV124" s="11" t="s">
        <v>84</v>
      </c>
      <c r="AW124" s="11" t="s">
        <v>39</v>
      </c>
      <c r="AX124" s="11" t="s">
        <v>24</v>
      </c>
      <c r="AY124" s="192" t="s">
        <v>171</v>
      </c>
    </row>
    <row r="125" spans="2:65" s="1" customFormat="1" ht="16.5" customHeight="1">
      <c r="B125" s="173"/>
      <c r="C125" s="174" t="s">
        <v>227</v>
      </c>
      <c r="D125" s="174" t="s">
        <v>173</v>
      </c>
      <c r="E125" s="175" t="s">
        <v>591</v>
      </c>
      <c r="F125" s="176" t="s">
        <v>592</v>
      </c>
      <c r="G125" s="177" t="s">
        <v>194</v>
      </c>
      <c r="H125" s="178">
        <v>57.96</v>
      </c>
      <c r="I125" s="179"/>
      <c r="J125" s="180">
        <f>ROUND(I125*H125,2)</f>
        <v>0</v>
      </c>
      <c r="K125" s="176" t="s">
        <v>195</v>
      </c>
      <c r="L125" s="41"/>
      <c r="M125" s="181" t="s">
        <v>5</v>
      </c>
      <c r="N125" s="182" t="s">
        <v>46</v>
      </c>
      <c r="O125" s="42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AR125" s="24" t="s">
        <v>177</v>
      </c>
      <c r="AT125" s="24" t="s">
        <v>173</v>
      </c>
      <c r="AU125" s="24" t="s">
        <v>84</v>
      </c>
      <c r="AY125" s="24" t="s">
        <v>171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24" t="s">
        <v>24</v>
      </c>
      <c r="BK125" s="185">
        <f>ROUND(I125*H125,2)</f>
        <v>0</v>
      </c>
      <c r="BL125" s="24" t="s">
        <v>177</v>
      </c>
      <c r="BM125" s="24" t="s">
        <v>916</v>
      </c>
    </row>
    <row r="126" spans="2:65" s="1" customFormat="1" ht="27">
      <c r="B126" s="41"/>
      <c r="D126" s="186" t="s">
        <v>179</v>
      </c>
      <c r="F126" s="187" t="s">
        <v>594</v>
      </c>
      <c r="I126" s="188"/>
      <c r="L126" s="41"/>
      <c r="M126" s="189"/>
      <c r="N126" s="42"/>
      <c r="O126" s="42"/>
      <c r="P126" s="42"/>
      <c r="Q126" s="42"/>
      <c r="R126" s="42"/>
      <c r="S126" s="42"/>
      <c r="T126" s="70"/>
      <c r="AT126" s="24" t="s">
        <v>179</v>
      </c>
      <c r="AU126" s="24" t="s">
        <v>84</v>
      </c>
    </row>
    <row r="127" spans="2:65" s="12" customFormat="1" ht="13.5">
      <c r="B127" s="199"/>
      <c r="D127" s="186" t="s">
        <v>183</v>
      </c>
      <c r="E127" s="200" t="s">
        <v>5</v>
      </c>
      <c r="F127" s="201" t="s">
        <v>917</v>
      </c>
      <c r="H127" s="200" t="s">
        <v>5</v>
      </c>
      <c r="I127" s="202"/>
      <c r="L127" s="199"/>
      <c r="M127" s="203"/>
      <c r="N127" s="204"/>
      <c r="O127" s="204"/>
      <c r="P127" s="204"/>
      <c r="Q127" s="204"/>
      <c r="R127" s="204"/>
      <c r="S127" s="204"/>
      <c r="T127" s="205"/>
      <c r="AT127" s="200" t="s">
        <v>183</v>
      </c>
      <c r="AU127" s="200" t="s">
        <v>84</v>
      </c>
      <c r="AV127" s="12" t="s">
        <v>24</v>
      </c>
      <c r="AW127" s="12" t="s">
        <v>39</v>
      </c>
      <c r="AX127" s="12" t="s">
        <v>75</v>
      </c>
      <c r="AY127" s="200" t="s">
        <v>171</v>
      </c>
    </row>
    <row r="128" spans="2:65" s="11" customFormat="1" ht="13.5">
      <c r="B128" s="191"/>
      <c r="D128" s="186" t="s">
        <v>183</v>
      </c>
      <c r="E128" s="192" t="s">
        <v>5</v>
      </c>
      <c r="F128" s="193" t="s">
        <v>918</v>
      </c>
      <c r="H128" s="194">
        <v>23.4</v>
      </c>
      <c r="I128" s="195"/>
      <c r="L128" s="191"/>
      <c r="M128" s="196"/>
      <c r="N128" s="197"/>
      <c r="O128" s="197"/>
      <c r="P128" s="197"/>
      <c r="Q128" s="197"/>
      <c r="R128" s="197"/>
      <c r="S128" s="197"/>
      <c r="T128" s="198"/>
      <c r="AT128" s="192" t="s">
        <v>183</v>
      </c>
      <c r="AU128" s="192" t="s">
        <v>84</v>
      </c>
      <c r="AV128" s="11" t="s">
        <v>84</v>
      </c>
      <c r="AW128" s="11" t="s">
        <v>39</v>
      </c>
      <c r="AX128" s="11" t="s">
        <v>75</v>
      </c>
      <c r="AY128" s="192" t="s">
        <v>171</v>
      </c>
    </row>
    <row r="129" spans="2:65" s="12" customFormat="1" ht="13.5">
      <c r="B129" s="199"/>
      <c r="D129" s="186" t="s">
        <v>183</v>
      </c>
      <c r="E129" s="200" t="s">
        <v>5</v>
      </c>
      <c r="F129" s="201" t="s">
        <v>325</v>
      </c>
      <c r="H129" s="200" t="s">
        <v>5</v>
      </c>
      <c r="I129" s="202"/>
      <c r="L129" s="199"/>
      <c r="M129" s="203"/>
      <c r="N129" s="204"/>
      <c r="O129" s="204"/>
      <c r="P129" s="204"/>
      <c r="Q129" s="204"/>
      <c r="R129" s="204"/>
      <c r="S129" s="204"/>
      <c r="T129" s="205"/>
      <c r="AT129" s="200" t="s">
        <v>183</v>
      </c>
      <c r="AU129" s="200" t="s">
        <v>84</v>
      </c>
      <c r="AV129" s="12" t="s">
        <v>24</v>
      </c>
      <c r="AW129" s="12" t="s">
        <v>39</v>
      </c>
      <c r="AX129" s="12" t="s">
        <v>75</v>
      </c>
      <c r="AY129" s="200" t="s">
        <v>171</v>
      </c>
    </row>
    <row r="130" spans="2:65" s="11" customFormat="1" ht="13.5">
      <c r="B130" s="191"/>
      <c r="D130" s="186" t="s">
        <v>183</v>
      </c>
      <c r="E130" s="192" t="s">
        <v>5</v>
      </c>
      <c r="F130" s="193" t="s">
        <v>919</v>
      </c>
      <c r="H130" s="194">
        <v>34.56</v>
      </c>
      <c r="I130" s="195"/>
      <c r="L130" s="191"/>
      <c r="M130" s="196"/>
      <c r="N130" s="197"/>
      <c r="O130" s="197"/>
      <c r="P130" s="197"/>
      <c r="Q130" s="197"/>
      <c r="R130" s="197"/>
      <c r="S130" s="197"/>
      <c r="T130" s="198"/>
      <c r="AT130" s="192" t="s">
        <v>183</v>
      </c>
      <c r="AU130" s="192" t="s">
        <v>84</v>
      </c>
      <c r="AV130" s="11" t="s">
        <v>84</v>
      </c>
      <c r="AW130" s="11" t="s">
        <v>39</v>
      </c>
      <c r="AX130" s="11" t="s">
        <v>75</v>
      </c>
      <c r="AY130" s="192" t="s">
        <v>171</v>
      </c>
    </row>
    <row r="131" spans="2:65" s="13" customFormat="1" ht="13.5">
      <c r="B131" s="206"/>
      <c r="D131" s="186" t="s">
        <v>183</v>
      </c>
      <c r="E131" s="207" t="s">
        <v>5</v>
      </c>
      <c r="F131" s="208" t="s">
        <v>249</v>
      </c>
      <c r="H131" s="209">
        <v>57.96</v>
      </c>
      <c r="I131" s="210"/>
      <c r="L131" s="206"/>
      <c r="M131" s="211"/>
      <c r="N131" s="212"/>
      <c r="O131" s="212"/>
      <c r="P131" s="212"/>
      <c r="Q131" s="212"/>
      <c r="R131" s="212"/>
      <c r="S131" s="212"/>
      <c r="T131" s="213"/>
      <c r="AT131" s="207" t="s">
        <v>183</v>
      </c>
      <c r="AU131" s="207" t="s">
        <v>84</v>
      </c>
      <c r="AV131" s="13" t="s">
        <v>177</v>
      </c>
      <c r="AW131" s="13" t="s">
        <v>39</v>
      </c>
      <c r="AX131" s="13" t="s">
        <v>24</v>
      </c>
      <c r="AY131" s="207" t="s">
        <v>171</v>
      </c>
    </row>
    <row r="132" spans="2:65" s="1" customFormat="1" ht="16.5" customHeight="1">
      <c r="B132" s="173"/>
      <c r="C132" s="174" t="s">
        <v>29</v>
      </c>
      <c r="D132" s="174" t="s">
        <v>173</v>
      </c>
      <c r="E132" s="175" t="s">
        <v>599</v>
      </c>
      <c r="F132" s="176" t="s">
        <v>600</v>
      </c>
      <c r="G132" s="177" t="s">
        <v>194</v>
      </c>
      <c r="H132" s="178">
        <v>57.96</v>
      </c>
      <c r="I132" s="179"/>
      <c r="J132" s="180">
        <f>ROUND(I132*H132,2)</f>
        <v>0</v>
      </c>
      <c r="K132" s="176" t="s">
        <v>195</v>
      </c>
      <c r="L132" s="41"/>
      <c r="M132" s="181" t="s">
        <v>5</v>
      </c>
      <c r="N132" s="182" t="s">
        <v>46</v>
      </c>
      <c r="O132" s="42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AR132" s="24" t="s">
        <v>177</v>
      </c>
      <c r="AT132" s="24" t="s">
        <v>173</v>
      </c>
      <c r="AU132" s="24" t="s">
        <v>84</v>
      </c>
      <c r="AY132" s="24" t="s">
        <v>171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24" t="s">
        <v>24</v>
      </c>
      <c r="BK132" s="185">
        <f>ROUND(I132*H132,2)</f>
        <v>0</v>
      </c>
      <c r="BL132" s="24" t="s">
        <v>177</v>
      </c>
      <c r="BM132" s="24" t="s">
        <v>920</v>
      </c>
    </row>
    <row r="133" spans="2:65" s="1" customFormat="1" ht="27">
      <c r="B133" s="41"/>
      <c r="D133" s="186" t="s">
        <v>179</v>
      </c>
      <c r="F133" s="187" t="s">
        <v>602</v>
      </c>
      <c r="I133" s="188"/>
      <c r="L133" s="41"/>
      <c r="M133" s="189"/>
      <c r="N133" s="42"/>
      <c r="O133" s="42"/>
      <c r="P133" s="42"/>
      <c r="Q133" s="42"/>
      <c r="R133" s="42"/>
      <c r="S133" s="42"/>
      <c r="T133" s="70"/>
      <c r="AT133" s="24" t="s">
        <v>179</v>
      </c>
      <c r="AU133" s="24" t="s">
        <v>84</v>
      </c>
    </row>
    <row r="134" spans="2:65" s="1" customFormat="1" ht="25.5" customHeight="1">
      <c r="B134" s="173"/>
      <c r="C134" s="174" t="s">
        <v>111</v>
      </c>
      <c r="D134" s="174" t="s">
        <v>173</v>
      </c>
      <c r="E134" s="175" t="s">
        <v>216</v>
      </c>
      <c r="F134" s="176" t="s">
        <v>217</v>
      </c>
      <c r="G134" s="177" t="s">
        <v>194</v>
      </c>
      <c r="H134" s="178">
        <v>205</v>
      </c>
      <c r="I134" s="179"/>
      <c r="J134" s="180">
        <f>ROUND(I134*H134,2)</f>
        <v>0</v>
      </c>
      <c r="K134" s="176" t="s">
        <v>195</v>
      </c>
      <c r="L134" s="41"/>
      <c r="M134" s="181" t="s">
        <v>5</v>
      </c>
      <c r="N134" s="182" t="s">
        <v>46</v>
      </c>
      <c r="O134" s="42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AR134" s="24" t="s">
        <v>177</v>
      </c>
      <c r="AT134" s="24" t="s">
        <v>173</v>
      </c>
      <c r="AU134" s="24" t="s">
        <v>84</v>
      </c>
      <c r="AY134" s="24" t="s">
        <v>171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24" t="s">
        <v>24</v>
      </c>
      <c r="BK134" s="185">
        <f>ROUND(I134*H134,2)</f>
        <v>0</v>
      </c>
      <c r="BL134" s="24" t="s">
        <v>177</v>
      </c>
      <c r="BM134" s="24" t="s">
        <v>921</v>
      </c>
    </row>
    <row r="135" spans="2:65" s="1" customFormat="1" ht="40.5">
      <c r="B135" s="41"/>
      <c r="D135" s="186" t="s">
        <v>179</v>
      </c>
      <c r="F135" s="187" t="s">
        <v>219</v>
      </c>
      <c r="I135" s="188"/>
      <c r="L135" s="41"/>
      <c r="M135" s="189"/>
      <c r="N135" s="42"/>
      <c r="O135" s="42"/>
      <c r="P135" s="42"/>
      <c r="Q135" s="42"/>
      <c r="R135" s="42"/>
      <c r="S135" s="42"/>
      <c r="T135" s="70"/>
      <c r="AT135" s="24" t="s">
        <v>179</v>
      </c>
      <c r="AU135" s="24" t="s">
        <v>84</v>
      </c>
    </row>
    <row r="136" spans="2:65" s="1" customFormat="1" ht="25.5" customHeight="1">
      <c r="B136" s="173"/>
      <c r="C136" s="174" t="s">
        <v>114</v>
      </c>
      <c r="D136" s="174" t="s">
        <v>173</v>
      </c>
      <c r="E136" s="175" t="s">
        <v>222</v>
      </c>
      <c r="F136" s="176" t="s">
        <v>223</v>
      </c>
      <c r="G136" s="177" t="s">
        <v>194</v>
      </c>
      <c r="H136" s="178">
        <v>45.6</v>
      </c>
      <c r="I136" s="179"/>
      <c r="J136" s="180">
        <f>ROUND(I136*H136,2)</f>
        <v>0</v>
      </c>
      <c r="K136" s="176" t="s">
        <v>5</v>
      </c>
      <c r="L136" s="41"/>
      <c r="M136" s="181" t="s">
        <v>5</v>
      </c>
      <c r="N136" s="182" t="s">
        <v>46</v>
      </c>
      <c r="O136" s="42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AR136" s="24" t="s">
        <v>177</v>
      </c>
      <c r="AT136" s="24" t="s">
        <v>173</v>
      </c>
      <c r="AU136" s="24" t="s">
        <v>84</v>
      </c>
      <c r="AY136" s="24" t="s">
        <v>171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24" t="s">
        <v>24</v>
      </c>
      <c r="BK136" s="185">
        <f>ROUND(I136*H136,2)</f>
        <v>0</v>
      </c>
      <c r="BL136" s="24" t="s">
        <v>177</v>
      </c>
      <c r="BM136" s="24" t="s">
        <v>922</v>
      </c>
    </row>
    <row r="137" spans="2:65" s="1" customFormat="1" ht="40.5">
      <c r="B137" s="41"/>
      <c r="D137" s="186" t="s">
        <v>179</v>
      </c>
      <c r="F137" s="187" t="s">
        <v>219</v>
      </c>
      <c r="I137" s="188"/>
      <c r="L137" s="41"/>
      <c r="M137" s="189"/>
      <c r="N137" s="42"/>
      <c r="O137" s="42"/>
      <c r="P137" s="42"/>
      <c r="Q137" s="42"/>
      <c r="R137" s="42"/>
      <c r="S137" s="42"/>
      <c r="T137" s="70"/>
      <c r="AT137" s="24" t="s">
        <v>179</v>
      </c>
      <c r="AU137" s="24" t="s">
        <v>84</v>
      </c>
    </row>
    <row r="138" spans="2:65" s="12" customFormat="1" ht="13.5">
      <c r="B138" s="199"/>
      <c r="D138" s="186" t="s">
        <v>183</v>
      </c>
      <c r="E138" s="200" t="s">
        <v>5</v>
      </c>
      <c r="F138" s="201" t="s">
        <v>225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183</v>
      </c>
      <c r="AU138" s="200" t="s">
        <v>84</v>
      </c>
      <c r="AV138" s="12" t="s">
        <v>24</v>
      </c>
      <c r="AW138" s="12" t="s">
        <v>39</v>
      </c>
      <c r="AX138" s="12" t="s">
        <v>75</v>
      </c>
      <c r="AY138" s="200" t="s">
        <v>171</v>
      </c>
    </row>
    <row r="139" spans="2:65" s="11" customFormat="1" ht="13.5">
      <c r="B139" s="191"/>
      <c r="D139" s="186" t="s">
        <v>183</v>
      </c>
      <c r="E139" s="192" t="s">
        <v>5</v>
      </c>
      <c r="F139" s="193" t="s">
        <v>923</v>
      </c>
      <c r="H139" s="194">
        <v>45.6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183</v>
      </c>
      <c r="AU139" s="192" t="s">
        <v>84</v>
      </c>
      <c r="AV139" s="11" t="s">
        <v>84</v>
      </c>
      <c r="AW139" s="11" t="s">
        <v>39</v>
      </c>
      <c r="AX139" s="11" t="s">
        <v>24</v>
      </c>
      <c r="AY139" s="192" t="s">
        <v>171</v>
      </c>
    </row>
    <row r="140" spans="2:65" s="1" customFormat="1" ht="25.5" customHeight="1">
      <c r="B140" s="173"/>
      <c r="C140" s="174" t="s">
        <v>117</v>
      </c>
      <c r="D140" s="174" t="s">
        <v>173</v>
      </c>
      <c r="E140" s="175" t="s">
        <v>228</v>
      </c>
      <c r="F140" s="176" t="s">
        <v>229</v>
      </c>
      <c r="G140" s="177" t="s">
        <v>194</v>
      </c>
      <c r="H140" s="178">
        <v>277.33999999999997</v>
      </c>
      <c r="I140" s="179"/>
      <c r="J140" s="180">
        <f>ROUND(I140*H140,2)</f>
        <v>0</v>
      </c>
      <c r="K140" s="176" t="s">
        <v>195</v>
      </c>
      <c r="L140" s="41"/>
      <c r="M140" s="181" t="s">
        <v>5</v>
      </c>
      <c r="N140" s="182" t="s">
        <v>46</v>
      </c>
      <c r="O140" s="42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AR140" s="24" t="s">
        <v>177</v>
      </c>
      <c r="AT140" s="24" t="s">
        <v>173</v>
      </c>
      <c r="AU140" s="24" t="s">
        <v>84</v>
      </c>
      <c r="AY140" s="24" t="s">
        <v>171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24" t="s">
        <v>24</v>
      </c>
      <c r="BK140" s="185">
        <f>ROUND(I140*H140,2)</f>
        <v>0</v>
      </c>
      <c r="BL140" s="24" t="s">
        <v>177</v>
      </c>
      <c r="BM140" s="24" t="s">
        <v>924</v>
      </c>
    </row>
    <row r="141" spans="2:65" s="1" customFormat="1" ht="40.5">
      <c r="B141" s="41"/>
      <c r="D141" s="186" t="s">
        <v>179</v>
      </c>
      <c r="F141" s="187" t="s">
        <v>231</v>
      </c>
      <c r="I141" s="188"/>
      <c r="L141" s="41"/>
      <c r="M141" s="189"/>
      <c r="N141" s="42"/>
      <c r="O141" s="42"/>
      <c r="P141" s="42"/>
      <c r="Q141" s="42"/>
      <c r="R141" s="42"/>
      <c r="S141" s="42"/>
      <c r="T141" s="70"/>
      <c r="AT141" s="24" t="s">
        <v>179</v>
      </c>
      <c r="AU141" s="24" t="s">
        <v>84</v>
      </c>
    </row>
    <row r="142" spans="2:65" s="12" customFormat="1" ht="13.5">
      <c r="B142" s="199"/>
      <c r="D142" s="186" t="s">
        <v>183</v>
      </c>
      <c r="E142" s="200" t="s">
        <v>5</v>
      </c>
      <c r="F142" s="201" t="s">
        <v>232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183</v>
      </c>
      <c r="AU142" s="200" t="s">
        <v>84</v>
      </c>
      <c r="AV142" s="12" t="s">
        <v>24</v>
      </c>
      <c r="AW142" s="12" t="s">
        <v>39</v>
      </c>
      <c r="AX142" s="12" t="s">
        <v>75</v>
      </c>
      <c r="AY142" s="200" t="s">
        <v>171</v>
      </c>
    </row>
    <row r="143" spans="2:65" s="11" customFormat="1" ht="13.5">
      <c r="B143" s="191"/>
      <c r="D143" s="186" t="s">
        <v>183</v>
      </c>
      <c r="E143" s="192" t="s">
        <v>5</v>
      </c>
      <c r="F143" s="193" t="s">
        <v>925</v>
      </c>
      <c r="H143" s="194">
        <v>210</v>
      </c>
      <c r="I143" s="195"/>
      <c r="L143" s="191"/>
      <c r="M143" s="196"/>
      <c r="N143" s="197"/>
      <c r="O143" s="197"/>
      <c r="P143" s="197"/>
      <c r="Q143" s="197"/>
      <c r="R143" s="197"/>
      <c r="S143" s="197"/>
      <c r="T143" s="198"/>
      <c r="AT143" s="192" t="s">
        <v>183</v>
      </c>
      <c r="AU143" s="192" t="s">
        <v>84</v>
      </c>
      <c r="AV143" s="11" t="s">
        <v>84</v>
      </c>
      <c r="AW143" s="11" t="s">
        <v>39</v>
      </c>
      <c r="AX143" s="11" t="s">
        <v>75</v>
      </c>
      <c r="AY143" s="192" t="s">
        <v>171</v>
      </c>
    </row>
    <row r="144" spans="2:65" s="12" customFormat="1" ht="13.5">
      <c r="B144" s="199"/>
      <c r="D144" s="186" t="s">
        <v>183</v>
      </c>
      <c r="E144" s="200" t="s">
        <v>5</v>
      </c>
      <c r="F144" s="201" t="s">
        <v>926</v>
      </c>
      <c r="H144" s="200" t="s">
        <v>5</v>
      </c>
      <c r="I144" s="202"/>
      <c r="L144" s="199"/>
      <c r="M144" s="203"/>
      <c r="N144" s="204"/>
      <c r="O144" s="204"/>
      <c r="P144" s="204"/>
      <c r="Q144" s="204"/>
      <c r="R144" s="204"/>
      <c r="S144" s="204"/>
      <c r="T144" s="205"/>
      <c r="AT144" s="200" t="s">
        <v>183</v>
      </c>
      <c r="AU144" s="200" t="s">
        <v>84</v>
      </c>
      <c r="AV144" s="12" t="s">
        <v>24</v>
      </c>
      <c r="AW144" s="12" t="s">
        <v>39</v>
      </c>
      <c r="AX144" s="12" t="s">
        <v>75</v>
      </c>
      <c r="AY144" s="200" t="s">
        <v>171</v>
      </c>
    </row>
    <row r="145" spans="2:65" s="11" customFormat="1" ht="13.5">
      <c r="B145" s="191"/>
      <c r="D145" s="186" t="s">
        <v>183</v>
      </c>
      <c r="E145" s="192" t="s">
        <v>5</v>
      </c>
      <c r="F145" s="193" t="s">
        <v>915</v>
      </c>
      <c r="H145" s="194">
        <v>55</v>
      </c>
      <c r="I145" s="195"/>
      <c r="L145" s="191"/>
      <c r="M145" s="196"/>
      <c r="N145" s="197"/>
      <c r="O145" s="197"/>
      <c r="P145" s="197"/>
      <c r="Q145" s="197"/>
      <c r="R145" s="197"/>
      <c r="S145" s="197"/>
      <c r="T145" s="198"/>
      <c r="AT145" s="192" t="s">
        <v>183</v>
      </c>
      <c r="AU145" s="192" t="s">
        <v>84</v>
      </c>
      <c r="AV145" s="11" t="s">
        <v>84</v>
      </c>
      <c r="AW145" s="11" t="s">
        <v>39</v>
      </c>
      <c r="AX145" s="11" t="s">
        <v>75</v>
      </c>
      <c r="AY145" s="192" t="s">
        <v>171</v>
      </c>
    </row>
    <row r="146" spans="2:65" s="12" customFormat="1" ht="13.5">
      <c r="B146" s="199"/>
      <c r="D146" s="186" t="s">
        <v>183</v>
      </c>
      <c r="E146" s="200" t="s">
        <v>5</v>
      </c>
      <c r="F146" s="201" t="s">
        <v>927</v>
      </c>
      <c r="H146" s="200" t="s">
        <v>5</v>
      </c>
      <c r="I146" s="202"/>
      <c r="L146" s="199"/>
      <c r="M146" s="203"/>
      <c r="N146" s="204"/>
      <c r="O146" s="204"/>
      <c r="P146" s="204"/>
      <c r="Q146" s="204"/>
      <c r="R146" s="204"/>
      <c r="S146" s="204"/>
      <c r="T146" s="205"/>
      <c r="AT146" s="200" t="s">
        <v>183</v>
      </c>
      <c r="AU146" s="200" t="s">
        <v>84</v>
      </c>
      <c r="AV146" s="12" t="s">
        <v>24</v>
      </c>
      <c r="AW146" s="12" t="s">
        <v>39</v>
      </c>
      <c r="AX146" s="12" t="s">
        <v>75</v>
      </c>
      <c r="AY146" s="200" t="s">
        <v>171</v>
      </c>
    </row>
    <row r="147" spans="2:65" s="11" customFormat="1" ht="13.5">
      <c r="B147" s="191"/>
      <c r="D147" s="186" t="s">
        <v>183</v>
      </c>
      <c r="E147" s="192" t="s">
        <v>5</v>
      </c>
      <c r="F147" s="193" t="s">
        <v>928</v>
      </c>
      <c r="H147" s="194">
        <v>34.56</v>
      </c>
      <c r="I147" s="195"/>
      <c r="L147" s="191"/>
      <c r="M147" s="196"/>
      <c r="N147" s="197"/>
      <c r="O147" s="197"/>
      <c r="P147" s="197"/>
      <c r="Q147" s="197"/>
      <c r="R147" s="197"/>
      <c r="S147" s="197"/>
      <c r="T147" s="198"/>
      <c r="AT147" s="192" t="s">
        <v>183</v>
      </c>
      <c r="AU147" s="192" t="s">
        <v>84</v>
      </c>
      <c r="AV147" s="11" t="s">
        <v>84</v>
      </c>
      <c r="AW147" s="11" t="s">
        <v>39</v>
      </c>
      <c r="AX147" s="11" t="s">
        <v>75</v>
      </c>
      <c r="AY147" s="192" t="s">
        <v>171</v>
      </c>
    </row>
    <row r="148" spans="2:65" s="12" customFormat="1" ht="13.5">
      <c r="B148" s="199"/>
      <c r="D148" s="186" t="s">
        <v>183</v>
      </c>
      <c r="E148" s="200" t="s">
        <v>5</v>
      </c>
      <c r="F148" s="201" t="s">
        <v>609</v>
      </c>
      <c r="H148" s="200" t="s">
        <v>5</v>
      </c>
      <c r="I148" s="202"/>
      <c r="L148" s="199"/>
      <c r="M148" s="203"/>
      <c r="N148" s="204"/>
      <c r="O148" s="204"/>
      <c r="P148" s="204"/>
      <c r="Q148" s="204"/>
      <c r="R148" s="204"/>
      <c r="S148" s="204"/>
      <c r="T148" s="205"/>
      <c r="AT148" s="200" t="s">
        <v>183</v>
      </c>
      <c r="AU148" s="200" t="s">
        <v>84</v>
      </c>
      <c r="AV148" s="12" t="s">
        <v>24</v>
      </c>
      <c r="AW148" s="12" t="s">
        <v>39</v>
      </c>
      <c r="AX148" s="12" t="s">
        <v>75</v>
      </c>
      <c r="AY148" s="200" t="s">
        <v>171</v>
      </c>
    </row>
    <row r="149" spans="2:65" s="11" customFormat="1" ht="13.5">
      <c r="B149" s="191"/>
      <c r="D149" s="186" t="s">
        <v>183</v>
      </c>
      <c r="E149" s="192" t="s">
        <v>5</v>
      </c>
      <c r="F149" s="193" t="s">
        <v>929</v>
      </c>
      <c r="H149" s="194">
        <v>-22.22</v>
      </c>
      <c r="I149" s="195"/>
      <c r="L149" s="191"/>
      <c r="M149" s="196"/>
      <c r="N149" s="197"/>
      <c r="O149" s="197"/>
      <c r="P149" s="197"/>
      <c r="Q149" s="197"/>
      <c r="R149" s="197"/>
      <c r="S149" s="197"/>
      <c r="T149" s="198"/>
      <c r="AT149" s="192" t="s">
        <v>183</v>
      </c>
      <c r="AU149" s="192" t="s">
        <v>84</v>
      </c>
      <c r="AV149" s="11" t="s">
        <v>84</v>
      </c>
      <c r="AW149" s="11" t="s">
        <v>39</v>
      </c>
      <c r="AX149" s="11" t="s">
        <v>75</v>
      </c>
      <c r="AY149" s="192" t="s">
        <v>171</v>
      </c>
    </row>
    <row r="150" spans="2:65" s="13" customFormat="1" ht="13.5">
      <c r="B150" s="206"/>
      <c r="D150" s="186" t="s">
        <v>183</v>
      </c>
      <c r="E150" s="207" t="s">
        <v>5</v>
      </c>
      <c r="F150" s="208" t="s">
        <v>249</v>
      </c>
      <c r="H150" s="209">
        <v>277.33999999999997</v>
      </c>
      <c r="I150" s="210"/>
      <c r="L150" s="206"/>
      <c r="M150" s="211"/>
      <c r="N150" s="212"/>
      <c r="O150" s="212"/>
      <c r="P150" s="212"/>
      <c r="Q150" s="212"/>
      <c r="R150" s="212"/>
      <c r="S150" s="212"/>
      <c r="T150" s="213"/>
      <c r="AT150" s="207" t="s">
        <v>183</v>
      </c>
      <c r="AU150" s="207" t="s">
        <v>84</v>
      </c>
      <c r="AV150" s="13" t="s">
        <v>177</v>
      </c>
      <c r="AW150" s="13" t="s">
        <v>39</v>
      </c>
      <c r="AX150" s="13" t="s">
        <v>24</v>
      </c>
      <c r="AY150" s="207" t="s">
        <v>171</v>
      </c>
    </row>
    <row r="151" spans="2:65" s="1" customFormat="1" ht="16.5" customHeight="1">
      <c r="B151" s="173"/>
      <c r="C151" s="174" t="s">
        <v>120</v>
      </c>
      <c r="D151" s="174" t="s">
        <v>173</v>
      </c>
      <c r="E151" s="175" t="s">
        <v>238</v>
      </c>
      <c r="F151" s="176" t="s">
        <v>239</v>
      </c>
      <c r="G151" s="177" t="s">
        <v>194</v>
      </c>
      <c r="H151" s="178">
        <v>45.6</v>
      </c>
      <c r="I151" s="179"/>
      <c r="J151" s="180">
        <f>ROUND(I151*H151,2)</f>
        <v>0</v>
      </c>
      <c r="K151" s="176" t="s">
        <v>195</v>
      </c>
      <c r="L151" s="41"/>
      <c r="M151" s="181" t="s">
        <v>5</v>
      </c>
      <c r="N151" s="182" t="s">
        <v>46</v>
      </c>
      <c r="O151" s="42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AR151" s="24" t="s">
        <v>177</v>
      </c>
      <c r="AT151" s="24" t="s">
        <v>173</v>
      </c>
      <c r="AU151" s="24" t="s">
        <v>84</v>
      </c>
      <c r="AY151" s="24" t="s">
        <v>171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24" t="s">
        <v>24</v>
      </c>
      <c r="BK151" s="185">
        <f>ROUND(I151*H151,2)</f>
        <v>0</v>
      </c>
      <c r="BL151" s="24" t="s">
        <v>177</v>
      </c>
      <c r="BM151" s="24" t="s">
        <v>930</v>
      </c>
    </row>
    <row r="152" spans="2:65" s="1" customFormat="1" ht="27">
      <c r="B152" s="41"/>
      <c r="D152" s="186" t="s">
        <v>179</v>
      </c>
      <c r="F152" s="187" t="s">
        <v>241</v>
      </c>
      <c r="I152" s="188"/>
      <c r="L152" s="41"/>
      <c r="M152" s="189"/>
      <c r="N152" s="42"/>
      <c r="O152" s="42"/>
      <c r="P152" s="42"/>
      <c r="Q152" s="42"/>
      <c r="R152" s="42"/>
      <c r="S152" s="42"/>
      <c r="T152" s="70"/>
      <c r="AT152" s="24" t="s">
        <v>179</v>
      </c>
      <c r="AU152" s="24" t="s">
        <v>84</v>
      </c>
    </row>
    <row r="153" spans="2:65" s="1" customFormat="1" ht="16.5" customHeight="1">
      <c r="B153" s="173"/>
      <c r="C153" s="174" t="s">
        <v>11</v>
      </c>
      <c r="D153" s="174" t="s">
        <v>173</v>
      </c>
      <c r="E153" s="175" t="s">
        <v>242</v>
      </c>
      <c r="F153" s="176" t="s">
        <v>243</v>
      </c>
      <c r="G153" s="177" t="s">
        <v>194</v>
      </c>
      <c r="H153" s="178">
        <v>482.34</v>
      </c>
      <c r="I153" s="179"/>
      <c r="J153" s="180">
        <f>ROUND(I153*H153,2)</f>
        <v>0</v>
      </c>
      <c r="K153" s="176" t="s">
        <v>195</v>
      </c>
      <c r="L153" s="41"/>
      <c r="M153" s="181" t="s">
        <v>5</v>
      </c>
      <c r="N153" s="182" t="s">
        <v>46</v>
      </c>
      <c r="O153" s="42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24" t="s">
        <v>177</v>
      </c>
      <c r="AT153" s="24" t="s">
        <v>173</v>
      </c>
      <c r="AU153" s="24" t="s">
        <v>84</v>
      </c>
      <c r="AY153" s="24" t="s">
        <v>171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24" t="s">
        <v>24</v>
      </c>
      <c r="BK153" s="185">
        <f>ROUND(I153*H153,2)</f>
        <v>0</v>
      </c>
      <c r="BL153" s="24" t="s">
        <v>177</v>
      </c>
      <c r="BM153" s="24" t="s">
        <v>931</v>
      </c>
    </row>
    <row r="154" spans="2:65" s="1" customFormat="1" ht="13.5">
      <c r="B154" s="41"/>
      <c r="D154" s="186" t="s">
        <v>179</v>
      </c>
      <c r="F154" s="187" t="s">
        <v>245</v>
      </c>
      <c r="I154" s="188"/>
      <c r="L154" s="41"/>
      <c r="M154" s="189"/>
      <c r="N154" s="42"/>
      <c r="O154" s="42"/>
      <c r="P154" s="42"/>
      <c r="Q154" s="42"/>
      <c r="R154" s="42"/>
      <c r="S154" s="42"/>
      <c r="T154" s="70"/>
      <c r="AT154" s="24" t="s">
        <v>179</v>
      </c>
      <c r="AU154" s="24" t="s">
        <v>84</v>
      </c>
    </row>
    <row r="155" spans="2:65" s="12" customFormat="1" ht="13.5">
      <c r="B155" s="199"/>
      <c r="D155" s="186" t="s">
        <v>183</v>
      </c>
      <c r="E155" s="200" t="s">
        <v>5</v>
      </c>
      <c r="F155" s="201" t="s">
        <v>246</v>
      </c>
      <c r="H155" s="200" t="s">
        <v>5</v>
      </c>
      <c r="I155" s="202"/>
      <c r="L155" s="199"/>
      <c r="M155" s="203"/>
      <c r="N155" s="204"/>
      <c r="O155" s="204"/>
      <c r="P155" s="204"/>
      <c r="Q155" s="204"/>
      <c r="R155" s="204"/>
      <c r="S155" s="204"/>
      <c r="T155" s="205"/>
      <c r="AT155" s="200" t="s">
        <v>183</v>
      </c>
      <c r="AU155" s="200" t="s">
        <v>84</v>
      </c>
      <c r="AV155" s="12" t="s">
        <v>24</v>
      </c>
      <c r="AW155" s="12" t="s">
        <v>39</v>
      </c>
      <c r="AX155" s="12" t="s">
        <v>75</v>
      </c>
      <c r="AY155" s="200" t="s">
        <v>171</v>
      </c>
    </row>
    <row r="156" spans="2:65" s="11" customFormat="1" ht="13.5">
      <c r="B156" s="191"/>
      <c r="D156" s="186" t="s">
        <v>183</v>
      </c>
      <c r="E156" s="192" t="s">
        <v>5</v>
      </c>
      <c r="F156" s="193" t="s">
        <v>906</v>
      </c>
      <c r="H156" s="194">
        <v>205</v>
      </c>
      <c r="I156" s="195"/>
      <c r="L156" s="191"/>
      <c r="M156" s="196"/>
      <c r="N156" s="197"/>
      <c r="O156" s="197"/>
      <c r="P156" s="197"/>
      <c r="Q156" s="197"/>
      <c r="R156" s="197"/>
      <c r="S156" s="197"/>
      <c r="T156" s="198"/>
      <c r="AT156" s="192" t="s">
        <v>183</v>
      </c>
      <c r="AU156" s="192" t="s">
        <v>84</v>
      </c>
      <c r="AV156" s="11" t="s">
        <v>84</v>
      </c>
      <c r="AW156" s="11" t="s">
        <v>39</v>
      </c>
      <c r="AX156" s="11" t="s">
        <v>75</v>
      </c>
      <c r="AY156" s="192" t="s">
        <v>171</v>
      </c>
    </row>
    <row r="157" spans="2:65" s="12" customFormat="1" ht="13.5">
      <c r="B157" s="199"/>
      <c r="D157" s="186" t="s">
        <v>183</v>
      </c>
      <c r="E157" s="200" t="s">
        <v>5</v>
      </c>
      <c r="F157" s="201" t="s">
        <v>232</v>
      </c>
      <c r="H157" s="200" t="s">
        <v>5</v>
      </c>
      <c r="I157" s="202"/>
      <c r="L157" s="199"/>
      <c r="M157" s="203"/>
      <c r="N157" s="204"/>
      <c r="O157" s="204"/>
      <c r="P157" s="204"/>
      <c r="Q157" s="204"/>
      <c r="R157" s="204"/>
      <c r="S157" s="204"/>
      <c r="T157" s="205"/>
      <c r="AT157" s="200" t="s">
        <v>183</v>
      </c>
      <c r="AU157" s="200" t="s">
        <v>84</v>
      </c>
      <c r="AV157" s="12" t="s">
        <v>24</v>
      </c>
      <c r="AW157" s="12" t="s">
        <v>39</v>
      </c>
      <c r="AX157" s="12" t="s">
        <v>75</v>
      </c>
      <c r="AY157" s="200" t="s">
        <v>171</v>
      </c>
    </row>
    <row r="158" spans="2:65" s="11" customFormat="1" ht="13.5">
      <c r="B158" s="191"/>
      <c r="D158" s="186" t="s">
        <v>183</v>
      </c>
      <c r="E158" s="192" t="s">
        <v>5</v>
      </c>
      <c r="F158" s="193" t="s">
        <v>925</v>
      </c>
      <c r="H158" s="194">
        <v>210</v>
      </c>
      <c r="I158" s="195"/>
      <c r="L158" s="191"/>
      <c r="M158" s="196"/>
      <c r="N158" s="197"/>
      <c r="O158" s="197"/>
      <c r="P158" s="197"/>
      <c r="Q158" s="197"/>
      <c r="R158" s="197"/>
      <c r="S158" s="197"/>
      <c r="T158" s="198"/>
      <c r="AT158" s="192" t="s">
        <v>183</v>
      </c>
      <c r="AU158" s="192" t="s">
        <v>84</v>
      </c>
      <c r="AV158" s="11" t="s">
        <v>84</v>
      </c>
      <c r="AW158" s="11" t="s">
        <v>39</v>
      </c>
      <c r="AX158" s="11" t="s">
        <v>75</v>
      </c>
      <c r="AY158" s="192" t="s">
        <v>171</v>
      </c>
    </row>
    <row r="159" spans="2:65" s="12" customFormat="1" ht="13.5">
      <c r="B159" s="199"/>
      <c r="D159" s="186" t="s">
        <v>183</v>
      </c>
      <c r="E159" s="200" t="s">
        <v>5</v>
      </c>
      <c r="F159" s="201" t="s">
        <v>926</v>
      </c>
      <c r="H159" s="200" t="s">
        <v>5</v>
      </c>
      <c r="I159" s="202"/>
      <c r="L159" s="199"/>
      <c r="M159" s="203"/>
      <c r="N159" s="204"/>
      <c r="O159" s="204"/>
      <c r="P159" s="204"/>
      <c r="Q159" s="204"/>
      <c r="R159" s="204"/>
      <c r="S159" s="204"/>
      <c r="T159" s="205"/>
      <c r="AT159" s="200" t="s">
        <v>183</v>
      </c>
      <c r="AU159" s="200" t="s">
        <v>84</v>
      </c>
      <c r="AV159" s="12" t="s">
        <v>24</v>
      </c>
      <c r="AW159" s="12" t="s">
        <v>39</v>
      </c>
      <c r="AX159" s="12" t="s">
        <v>75</v>
      </c>
      <c r="AY159" s="200" t="s">
        <v>171</v>
      </c>
    </row>
    <row r="160" spans="2:65" s="11" customFormat="1" ht="13.5">
      <c r="B160" s="191"/>
      <c r="D160" s="186" t="s">
        <v>183</v>
      </c>
      <c r="E160" s="192" t="s">
        <v>5</v>
      </c>
      <c r="F160" s="193" t="s">
        <v>915</v>
      </c>
      <c r="H160" s="194">
        <v>55</v>
      </c>
      <c r="I160" s="195"/>
      <c r="L160" s="191"/>
      <c r="M160" s="196"/>
      <c r="N160" s="197"/>
      <c r="O160" s="197"/>
      <c r="P160" s="197"/>
      <c r="Q160" s="197"/>
      <c r="R160" s="197"/>
      <c r="S160" s="197"/>
      <c r="T160" s="198"/>
      <c r="AT160" s="192" t="s">
        <v>183</v>
      </c>
      <c r="AU160" s="192" t="s">
        <v>84</v>
      </c>
      <c r="AV160" s="11" t="s">
        <v>84</v>
      </c>
      <c r="AW160" s="11" t="s">
        <v>39</v>
      </c>
      <c r="AX160" s="11" t="s">
        <v>75</v>
      </c>
      <c r="AY160" s="192" t="s">
        <v>171</v>
      </c>
    </row>
    <row r="161" spans="2:65" s="12" customFormat="1" ht="13.5">
      <c r="B161" s="199"/>
      <c r="D161" s="186" t="s">
        <v>183</v>
      </c>
      <c r="E161" s="200" t="s">
        <v>5</v>
      </c>
      <c r="F161" s="201" t="s">
        <v>325</v>
      </c>
      <c r="H161" s="200" t="s">
        <v>5</v>
      </c>
      <c r="I161" s="202"/>
      <c r="L161" s="199"/>
      <c r="M161" s="203"/>
      <c r="N161" s="204"/>
      <c r="O161" s="204"/>
      <c r="P161" s="204"/>
      <c r="Q161" s="204"/>
      <c r="R161" s="204"/>
      <c r="S161" s="204"/>
      <c r="T161" s="205"/>
      <c r="AT161" s="200" t="s">
        <v>183</v>
      </c>
      <c r="AU161" s="200" t="s">
        <v>84</v>
      </c>
      <c r="AV161" s="12" t="s">
        <v>24</v>
      </c>
      <c r="AW161" s="12" t="s">
        <v>39</v>
      </c>
      <c r="AX161" s="12" t="s">
        <v>75</v>
      </c>
      <c r="AY161" s="200" t="s">
        <v>171</v>
      </c>
    </row>
    <row r="162" spans="2:65" s="11" customFormat="1" ht="13.5">
      <c r="B162" s="191"/>
      <c r="D162" s="186" t="s">
        <v>183</v>
      </c>
      <c r="E162" s="192" t="s">
        <v>5</v>
      </c>
      <c r="F162" s="193" t="s">
        <v>932</v>
      </c>
      <c r="H162" s="194">
        <v>12.34</v>
      </c>
      <c r="I162" s="195"/>
      <c r="L162" s="191"/>
      <c r="M162" s="196"/>
      <c r="N162" s="197"/>
      <c r="O162" s="197"/>
      <c r="P162" s="197"/>
      <c r="Q162" s="197"/>
      <c r="R162" s="197"/>
      <c r="S162" s="197"/>
      <c r="T162" s="198"/>
      <c r="AT162" s="192" t="s">
        <v>183</v>
      </c>
      <c r="AU162" s="192" t="s">
        <v>84</v>
      </c>
      <c r="AV162" s="11" t="s">
        <v>84</v>
      </c>
      <c r="AW162" s="11" t="s">
        <v>39</v>
      </c>
      <c r="AX162" s="11" t="s">
        <v>75</v>
      </c>
      <c r="AY162" s="192" t="s">
        <v>171</v>
      </c>
    </row>
    <row r="163" spans="2:65" s="13" customFormat="1" ht="13.5">
      <c r="B163" s="206"/>
      <c r="D163" s="186" t="s">
        <v>183</v>
      </c>
      <c r="E163" s="207" t="s">
        <v>5</v>
      </c>
      <c r="F163" s="208" t="s">
        <v>249</v>
      </c>
      <c r="H163" s="209">
        <v>482.34</v>
      </c>
      <c r="I163" s="210"/>
      <c r="L163" s="206"/>
      <c r="M163" s="211"/>
      <c r="N163" s="212"/>
      <c r="O163" s="212"/>
      <c r="P163" s="212"/>
      <c r="Q163" s="212"/>
      <c r="R163" s="212"/>
      <c r="S163" s="212"/>
      <c r="T163" s="213"/>
      <c r="AT163" s="207" t="s">
        <v>183</v>
      </c>
      <c r="AU163" s="207" t="s">
        <v>84</v>
      </c>
      <c r="AV163" s="13" t="s">
        <v>177</v>
      </c>
      <c r="AW163" s="13" t="s">
        <v>39</v>
      </c>
      <c r="AX163" s="13" t="s">
        <v>24</v>
      </c>
      <c r="AY163" s="207" t="s">
        <v>171</v>
      </c>
    </row>
    <row r="164" spans="2:65" s="1" customFormat="1" ht="16.5" customHeight="1">
      <c r="B164" s="173"/>
      <c r="C164" s="174" t="s">
        <v>125</v>
      </c>
      <c r="D164" s="174" t="s">
        <v>173</v>
      </c>
      <c r="E164" s="175" t="s">
        <v>250</v>
      </c>
      <c r="F164" s="176" t="s">
        <v>251</v>
      </c>
      <c r="G164" s="177" t="s">
        <v>194</v>
      </c>
      <c r="H164" s="178">
        <v>22.22</v>
      </c>
      <c r="I164" s="179"/>
      <c r="J164" s="180">
        <f>ROUND(I164*H164,2)</f>
        <v>0</v>
      </c>
      <c r="K164" s="176" t="s">
        <v>195</v>
      </c>
      <c r="L164" s="41"/>
      <c r="M164" s="181" t="s">
        <v>5</v>
      </c>
      <c r="N164" s="182" t="s">
        <v>46</v>
      </c>
      <c r="O164" s="42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AR164" s="24" t="s">
        <v>177</v>
      </c>
      <c r="AT164" s="24" t="s">
        <v>173</v>
      </c>
      <c r="AU164" s="24" t="s">
        <v>84</v>
      </c>
      <c r="AY164" s="24" t="s">
        <v>171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24" t="s">
        <v>24</v>
      </c>
      <c r="BK164" s="185">
        <f>ROUND(I164*H164,2)</f>
        <v>0</v>
      </c>
      <c r="BL164" s="24" t="s">
        <v>177</v>
      </c>
      <c r="BM164" s="24" t="s">
        <v>933</v>
      </c>
    </row>
    <row r="165" spans="2:65" s="1" customFormat="1" ht="27">
      <c r="B165" s="41"/>
      <c r="D165" s="186" t="s">
        <v>179</v>
      </c>
      <c r="F165" s="187" t="s">
        <v>253</v>
      </c>
      <c r="I165" s="188"/>
      <c r="L165" s="41"/>
      <c r="M165" s="189"/>
      <c r="N165" s="42"/>
      <c r="O165" s="42"/>
      <c r="P165" s="42"/>
      <c r="Q165" s="42"/>
      <c r="R165" s="42"/>
      <c r="S165" s="42"/>
      <c r="T165" s="70"/>
      <c r="AT165" s="24" t="s">
        <v>179</v>
      </c>
      <c r="AU165" s="24" t="s">
        <v>84</v>
      </c>
    </row>
    <row r="166" spans="2:65" s="12" customFormat="1" ht="13.5">
      <c r="B166" s="199"/>
      <c r="D166" s="186" t="s">
        <v>183</v>
      </c>
      <c r="E166" s="200" t="s">
        <v>5</v>
      </c>
      <c r="F166" s="201" t="s">
        <v>934</v>
      </c>
      <c r="H166" s="200" t="s">
        <v>5</v>
      </c>
      <c r="I166" s="202"/>
      <c r="L166" s="199"/>
      <c r="M166" s="203"/>
      <c r="N166" s="204"/>
      <c r="O166" s="204"/>
      <c r="P166" s="204"/>
      <c r="Q166" s="204"/>
      <c r="R166" s="204"/>
      <c r="S166" s="204"/>
      <c r="T166" s="205"/>
      <c r="AT166" s="200" t="s">
        <v>183</v>
      </c>
      <c r="AU166" s="200" t="s">
        <v>84</v>
      </c>
      <c r="AV166" s="12" t="s">
        <v>24</v>
      </c>
      <c r="AW166" s="12" t="s">
        <v>39</v>
      </c>
      <c r="AX166" s="12" t="s">
        <v>75</v>
      </c>
      <c r="AY166" s="200" t="s">
        <v>171</v>
      </c>
    </row>
    <row r="167" spans="2:65" s="11" customFormat="1" ht="13.5">
      <c r="B167" s="191"/>
      <c r="D167" s="186" t="s">
        <v>183</v>
      </c>
      <c r="E167" s="192" t="s">
        <v>5</v>
      </c>
      <c r="F167" s="193" t="s">
        <v>919</v>
      </c>
      <c r="H167" s="194">
        <v>34.56</v>
      </c>
      <c r="I167" s="195"/>
      <c r="L167" s="191"/>
      <c r="M167" s="196"/>
      <c r="N167" s="197"/>
      <c r="O167" s="197"/>
      <c r="P167" s="197"/>
      <c r="Q167" s="197"/>
      <c r="R167" s="197"/>
      <c r="S167" s="197"/>
      <c r="T167" s="198"/>
      <c r="AT167" s="192" t="s">
        <v>183</v>
      </c>
      <c r="AU167" s="192" t="s">
        <v>84</v>
      </c>
      <c r="AV167" s="11" t="s">
        <v>84</v>
      </c>
      <c r="AW167" s="11" t="s">
        <v>39</v>
      </c>
      <c r="AX167" s="11" t="s">
        <v>75</v>
      </c>
      <c r="AY167" s="192" t="s">
        <v>171</v>
      </c>
    </row>
    <row r="168" spans="2:65" s="12" customFormat="1" ht="13.5">
      <c r="B168" s="199"/>
      <c r="D168" s="186" t="s">
        <v>183</v>
      </c>
      <c r="E168" s="200" t="s">
        <v>5</v>
      </c>
      <c r="F168" s="201" t="s">
        <v>935</v>
      </c>
      <c r="H168" s="200" t="s">
        <v>5</v>
      </c>
      <c r="I168" s="202"/>
      <c r="L168" s="199"/>
      <c r="M168" s="203"/>
      <c r="N168" s="204"/>
      <c r="O168" s="204"/>
      <c r="P168" s="204"/>
      <c r="Q168" s="204"/>
      <c r="R168" s="204"/>
      <c r="S168" s="204"/>
      <c r="T168" s="205"/>
      <c r="AT168" s="200" t="s">
        <v>183</v>
      </c>
      <c r="AU168" s="200" t="s">
        <v>84</v>
      </c>
      <c r="AV168" s="12" t="s">
        <v>24</v>
      </c>
      <c r="AW168" s="12" t="s">
        <v>39</v>
      </c>
      <c r="AX168" s="12" t="s">
        <v>75</v>
      </c>
      <c r="AY168" s="200" t="s">
        <v>171</v>
      </c>
    </row>
    <row r="169" spans="2:65" s="11" customFormat="1" ht="13.5">
      <c r="B169" s="191"/>
      <c r="D169" s="186" t="s">
        <v>183</v>
      </c>
      <c r="E169" s="192" t="s">
        <v>5</v>
      </c>
      <c r="F169" s="193" t="s">
        <v>936</v>
      </c>
      <c r="H169" s="194">
        <v>-6.6</v>
      </c>
      <c r="I169" s="195"/>
      <c r="L169" s="191"/>
      <c r="M169" s="196"/>
      <c r="N169" s="197"/>
      <c r="O169" s="197"/>
      <c r="P169" s="197"/>
      <c r="Q169" s="197"/>
      <c r="R169" s="197"/>
      <c r="S169" s="197"/>
      <c r="T169" s="198"/>
      <c r="AT169" s="192" t="s">
        <v>183</v>
      </c>
      <c r="AU169" s="192" t="s">
        <v>84</v>
      </c>
      <c r="AV169" s="11" t="s">
        <v>84</v>
      </c>
      <c r="AW169" s="11" t="s">
        <v>39</v>
      </c>
      <c r="AX169" s="11" t="s">
        <v>75</v>
      </c>
      <c r="AY169" s="192" t="s">
        <v>171</v>
      </c>
    </row>
    <row r="170" spans="2:65" s="11" customFormat="1" ht="13.5">
      <c r="B170" s="191"/>
      <c r="D170" s="186" t="s">
        <v>183</v>
      </c>
      <c r="E170" s="192" t="s">
        <v>5</v>
      </c>
      <c r="F170" s="193" t="s">
        <v>937</v>
      </c>
      <c r="H170" s="194">
        <v>-5.74</v>
      </c>
      <c r="I170" s="195"/>
      <c r="L170" s="191"/>
      <c r="M170" s="196"/>
      <c r="N170" s="197"/>
      <c r="O170" s="197"/>
      <c r="P170" s="197"/>
      <c r="Q170" s="197"/>
      <c r="R170" s="197"/>
      <c r="S170" s="197"/>
      <c r="T170" s="198"/>
      <c r="AT170" s="192" t="s">
        <v>183</v>
      </c>
      <c r="AU170" s="192" t="s">
        <v>84</v>
      </c>
      <c r="AV170" s="11" t="s">
        <v>84</v>
      </c>
      <c r="AW170" s="11" t="s">
        <v>39</v>
      </c>
      <c r="AX170" s="11" t="s">
        <v>75</v>
      </c>
      <c r="AY170" s="192" t="s">
        <v>171</v>
      </c>
    </row>
    <row r="171" spans="2:65" s="13" customFormat="1" ht="13.5">
      <c r="B171" s="206"/>
      <c r="D171" s="186" t="s">
        <v>183</v>
      </c>
      <c r="E171" s="207" t="s">
        <v>5</v>
      </c>
      <c r="F171" s="208" t="s">
        <v>249</v>
      </c>
      <c r="H171" s="209">
        <v>22.22</v>
      </c>
      <c r="I171" s="210"/>
      <c r="L171" s="206"/>
      <c r="M171" s="211"/>
      <c r="N171" s="212"/>
      <c r="O171" s="212"/>
      <c r="P171" s="212"/>
      <c r="Q171" s="212"/>
      <c r="R171" s="212"/>
      <c r="S171" s="212"/>
      <c r="T171" s="213"/>
      <c r="AT171" s="207" t="s">
        <v>183</v>
      </c>
      <c r="AU171" s="207" t="s">
        <v>84</v>
      </c>
      <c r="AV171" s="13" t="s">
        <v>177</v>
      </c>
      <c r="AW171" s="13" t="s">
        <v>39</v>
      </c>
      <c r="AX171" s="13" t="s">
        <v>24</v>
      </c>
      <c r="AY171" s="207" t="s">
        <v>171</v>
      </c>
    </row>
    <row r="172" spans="2:65" s="1" customFormat="1" ht="16.5" customHeight="1">
      <c r="B172" s="173"/>
      <c r="C172" s="174" t="s">
        <v>128</v>
      </c>
      <c r="D172" s="174" t="s">
        <v>173</v>
      </c>
      <c r="E172" s="175" t="s">
        <v>263</v>
      </c>
      <c r="F172" s="176" t="s">
        <v>938</v>
      </c>
      <c r="G172" s="177" t="s">
        <v>176</v>
      </c>
      <c r="H172" s="178">
        <v>456</v>
      </c>
      <c r="I172" s="179"/>
      <c r="J172" s="180">
        <f>ROUND(I172*H172,2)</f>
        <v>0</v>
      </c>
      <c r="K172" s="176" t="s">
        <v>5</v>
      </c>
      <c r="L172" s="41"/>
      <c r="M172" s="181" t="s">
        <v>5</v>
      </c>
      <c r="N172" s="182" t="s">
        <v>46</v>
      </c>
      <c r="O172" s="42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AR172" s="24" t="s">
        <v>177</v>
      </c>
      <c r="AT172" s="24" t="s">
        <v>173</v>
      </c>
      <c r="AU172" s="24" t="s">
        <v>84</v>
      </c>
      <c r="AY172" s="24" t="s">
        <v>171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24" t="s">
        <v>24</v>
      </c>
      <c r="BK172" s="185">
        <f>ROUND(I172*H172,2)</f>
        <v>0</v>
      </c>
      <c r="BL172" s="24" t="s">
        <v>177</v>
      </c>
      <c r="BM172" s="24" t="s">
        <v>939</v>
      </c>
    </row>
    <row r="173" spans="2:65" s="1" customFormat="1" ht="13.5">
      <c r="B173" s="41"/>
      <c r="D173" s="186" t="s">
        <v>179</v>
      </c>
      <c r="F173" s="187" t="s">
        <v>940</v>
      </c>
      <c r="I173" s="188"/>
      <c r="L173" s="41"/>
      <c r="M173" s="189"/>
      <c r="N173" s="42"/>
      <c r="O173" s="42"/>
      <c r="P173" s="42"/>
      <c r="Q173" s="42"/>
      <c r="R173" s="42"/>
      <c r="S173" s="42"/>
      <c r="T173" s="70"/>
      <c r="AT173" s="24" t="s">
        <v>179</v>
      </c>
      <c r="AU173" s="24" t="s">
        <v>84</v>
      </c>
    </row>
    <row r="174" spans="2:65" s="1" customFormat="1" ht="27">
      <c r="B174" s="41"/>
      <c r="D174" s="186" t="s">
        <v>181</v>
      </c>
      <c r="F174" s="190" t="s">
        <v>271</v>
      </c>
      <c r="I174" s="188"/>
      <c r="L174" s="41"/>
      <c r="M174" s="189"/>
      <c r="N174" s="42"/>
      <c r="O174" s="42"/>
      <c r="P174" s="42"/>
      <c r="Q174" s="42"/>
      <c r="R174" s="42"/>
      <c r="S174" s="42"/>
      <c r="T174" s="70"/>
      <c r="AT174" s="24" t="s">
        <v>181</v>
      </c>
      <c r="AU174" s="24" t="s">
        <v>84</v>
      </c>
    </row>
    <row r="175" spans="2:65" s="1" customFormat="1" ht="25.5" customHeight="1">
      <c r="B175" s="173"/>
      <c r="C175" s="174" t="s">
        <v>131</v>
      </c>
      <c r="D175" s="174" t="s">
        <v>173</v>
      </c>
      <c r="E175" s="175" t="s">
        <v>267</v>
      </c>
      <c r="F175" s="176" t="s">
        <v>268</v>
      </c>
      <c r="G175" s="177" t="s">
        <v>176</v>
      </c>
      <c r="H175" s="178">
        <v>456</v>
      </c>
      <c r="I175" s="179"/>
      <c r="J175" s="180">
        <f>ROUND(I175*H175,2)</f>
        <v>0</v>
      </c>
      <c r="K175" s="176" t="s">
        <v>195</v>
      </c>
      <c r="L175" s="41"/>
      <c r="M175" s="181" t="s">
        <v>5</v>
      </c>
      <c r="N175" s="182" t="s">
        <v>46</v>
      </c>
      <c r="O175" s="42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AR175" s="24" t="s">
        <v>177</v>
      </c>
      <c r="AT175" s="24" t="s">
        <v>173</v>
      </c>
      <c r="AU175" s="24" t="s">
        <v>84</v>
      </c>
      <c r="AY175" s="24" t="s">
        <v>171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24" t="s">
        <v>24</v>
      </c>
      <c r="BK175" s="185">
        <f>ROUND(I175*H175,2)</f>
        <v>0</v>
      </c>
      <c r="BL175" s="24" t="s">
        <v>177</v>
      </c>
      <c r="BM175" s="24" t="s">
        <v>941</v>
      </c>
    </row>
    <row r="176" spans="2:65" s="1" customFormat="1" ht="27">
      <c r="B176" s="41"/>
      <c r="D176" s="186" t="s">
        <v>179</v>
      </c>
      <c r="F176" s="187" t="s">
        <v>270</v>
      </c>
      <c r="I176" s="188"/>
      <c r="L176" s="41"/>
      <c r="M176" s="189"/>
      <c r="N176" s="42"/>
      <c r="O176" s="42"/>
      <c r="P176" s="42"/>
      <c r="Q176" s="42"/>
      <c r="R176" s="42"/>
      <c r="S176" s="42"/>
      <c r="T176" s="70"/>
      <c r="AT176" s="24" t="s">
        <v>179</v>
      </c>
      <c r="AU176" s="24" t="s">
        <v>84</v>
      </c>
    </row>
    <row r="177" spans="2:65" s="1" customFormat="1" ht="27">
      <c r="B177" s="41"/>
      <c r="D177" s="186" t="s">
        <v>181</v>
      </c>
      <c r="F177" s="190" t="s">
        <v>271</v>
      </c>
      <c r="I177" s="188"/>
      <c r="L177" s="41"/>
      <c r="M177" s="189"/>
      <c r="N177" s="42"/>
      <c r="O177" s="42"/>
      <c r="P177" s="42"/>
      <c r="Q177" s="42"/>
      <c r="R177" s="42"/>
      <c r="S177" s="42"/>
      <c r="T177" s="70"/>
      <c r="AT177" s="24" t="s">
        <v>181</v>
      </c>
      <c r="AU177" s="24" t="s">
        <v>84</v>
      </c>
    </row>
    <row r="178" spans="2:65" s="1" customFormat="1" ht="16.5" customHeight="1">
      <c r="B178" s="173"/>
      <c r="C178" s="174" t="s">
        <v>281</v>
      </c>
      <c r="D178" s="174" t="s">
        <v>173</v>
      </c>
      <c r="E178" s="175" t="s">
        <v>276</v>
      </c>
      <c r="F178" s="176" t="s">
        <v>277</v>
      </c>
      <c r="G178" s="177" t="s">
        <v>176</v>
      </c>
      <c r="H178" s="178">
        <v>456</v>
      </c>
      <c r="I178" s="179"/>
      <c r="J178" s="180">
        <f>ROUND(I178*H178,2)</f>
        <v>0</v>
      </c>
      <c r="K178" s="176" t="s">
        <v>195</v>
      </c>
      <c r="L178" s="41"/>
      <c r="M178" s="181" t="s">
        <v>5</v>
      </c>
      <c r="N178" s="182" t="s">
        <v>46</v>
      </c>
      <c r="O178" s="42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AR178" s="24" t="s">
        <v>177</v>
      </c>
      <c r="AT178" s="24" t="s">
        <v>173</v>
      </c>
      <c r="AU178" s="24" t="s">
        <v>84</v>
      </c>
      <c r="AY178" s="24" t="s">
        <v>171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24" t="s">
        <v>24</v>
      </c>
      <c r="BK178" s="185">
        <f>ROUND(I178*H178,2)</f>
        <v>0</v>
      </c>
      <c r="BL178" s="24" t="s">
        <v>177</v>
      </c>
      <c r="BM178" s="24" t="s">
        <v>942</v>
      </c>
    </row>
    <row r="179" spans="2:65" s="1" customFormat="1" ht="27">
      <c r="B179" s="41"/>
      <c r="D179" s="186" t="s">
        <v>179</v>
      </c>
      <c r="F179" s="187" t="s">
        <v>279</v>
      </c>
      <c r="I179" s="188"/>
      <c r="L179" s="41"/>
      <c r="M179" s="189"/>
      <c r="N179" s="42"/>
      <c r="O179" s="42"/>
      <c r="P179" s="42"/>
      <c r="Q179" s="42"/>
      <c r="R179" s="42"/>
      <c r="S179" s="42"/>
      <c r="T179" s="70"/>
      <c r="AT179" s="24" t="s">
        <v>179</v>
      </c>
      <c r="AU179" s="24" t="s">
        <v>84</v>
      </c>
    </row>
    <row r="180" spans="2:65" s="1" customFormat="1" ht="27">
      <c r="B180" s="41"/>
      <c r="D180" s="186" t="s">
        <v>181</v>
      </c>
      <c r="F180" s="190" t="s">
        <v>894</v>
      </c>
      <c r="I180" s="188"/>
      <c r="L180" s="41"/>
      <c r="M180" s="189"/>
      <c r="N180" s="42"/>
      <c r="O180" s="42"/>
      <c r="P180" s="42"/>
      <c r="Q180" s="42"/>
      <c r="R180" s="42"/>
      <c r="S180" s="42"/>
      <c r="T180" s="70"/>
      <c r="AT180" s="24" t="s">
        <v>181</v>
      </c>
      <c r="AU180" s="24" t="s">
        <v>84</v>
      </c>
    </row>
    <row r="181" spans="2:65" s="11" customFormat="1" ht="13.5">
      <c r="B181" s="191"/>
      <c r="D181" s="186" t="s">
        <v>183</v>
      </c>
      <c r="E181" s="192" t="s">
        <v>5</v>
      </c>
      <c r="F181" s="193" t="s">
        <v>943</v>
      </c>
      <c r="H181" s="194">
        <v>456</v>
      </c>
      <c r="I181" s="195"/>
      <c r="L181" s="191"/>
      <c r="M181" s="196"/>
      <c r="N181" s="197"/>
      <c r="O181" s="197"/>
      <c r="P181" s="197"/>
      <c r="Q181" s="197"/>
      <c r="R181" s="197"/>
      <c r="S181" s="197"/>
      <c r="T181" s="198"/>
      <c r="AT181" s="192" t="s">
        <v>183</v>
      </c>
      <c r="AU181" s="192" t="s">
        <v>84</v>
      </c>
      <c r="AV181" s="11" t="s">
        <v>84</v>
      </c>
      <c r="AW181" s="11" t="s">
        <v>39</v>
      </c>
      <c r="AX181" s="11" t="s">
        <v>24</v>
      </c>
      <c r="AY181" s="192" t="s">
        <v>171</v>
      </c>
    </row>
    <row r="182" spans="2:65" s="1" customFormat="1" ht="16.5" customHeight="1">
      <c r="B182" s="173"/>
      <c r="C182" s="174" t="s">
        <v>289</v>
      </c>
      <c r="D182" s="174" t="s">
        <v>173</v>
      </c>
      <c r="E182" s="175" t="s">
        <v>944</v>
      </c>
      <c r="F182" s="176" t="s">
        <v>945</v>
      </c>
      <c r="G182" s="177" t="s">
        <v>176</v>
      </c>
      <c r="H182" s="178">
        <v>10</v>
      </c>
      <c r="I182" s="179"/>
      <c r="J182" s="180">
        <f>ROUND(I182*H182,2)</f>
        <v>0</v>
      </c>
      <c r="K182" s="176" t="s">
        <v>195</v>
      </c>
      <c r="L182" s="41"/>
      <c r="M182" s="181" t="s">
        <v>5</v>
      </c>
      <c r="N182" s="182" t="s">
        <v>46</v>
      </c>
      <c r="O182" s="42"/>
      <c r="P182" s="183">
        <f>O182*H182</f>
        <v>0</v>
      </c>
      <c r="Q182" s="183">
        <v>9.4000000000000004E-3</v>
      </c>
      <c r="R182" s="183">
        <f>Q182*H182</f>
        <v>9.4E-2</v>
      </c>
      <c r="S182" s="183">
        <v>0</v>
      </c>
      <c r="T182" s="184">
        <f>S182*H182</f>
        <v>0</v>
      </c>
      <c r="AR182" s="24" t="s">
        <v>177</v>
      </c>
      <c r="AT182" s="24" t="s">
        <v>173</v>
      </c>
      <c r="AU182" s="24" t="s">
        <v>84</v>
      </c>
      <c r="AY182" s="24" t="s">
        <v>171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24" t="s">
        <v>24</v>
      </c>
      <c r="BK182" s="185">
        <f>ROUND(I182*H182,2)</f>
        <v>0</v>
      </c>
      <c r="BL182" s="24" t="s">
        <v>177</v>
      </c>
      <c r="BM182" s="24" t="s">
        <v>946</v>
      </c>
    </row>
    <row r="183" spans="2:65" s="1" customFormat="1" ht="13.5">
      <c r="B183" s="41"/>
      <c r="D183" s="186" t="s">
        <v>179</v>
      </c>
      <c r="F183" s="187" t="s">
        <v>947</v>
      </c>
      <c r="I183" s="188"/>
      <c r="L183" s="41"/>
      <c r="M183" s="189"/>
      <c r="N183" s="42"/>
      <c r="O183" s="42"/>
      <c r="P183" s="42"/>
      <c r="Q183" s="42"/>
      <c r="R183" s="42"/>
      <c r="S183" s="42"/>
      <c r="T183" s="70"/>
      <c r="AT183" s="24" t="s">
        <v>179</v>
      </c>
      <c r="AU183" s="24" t="s">
        <v>84</v>
      </c>
    </row>
    <row r="184" spans="2:65" s="1" customFormat="1" ht="27">
      <c r="B184" s="41"/>
      <c r="D184" s="186" t="s">
        <v>181</v>
      </c>
      <c r="F184" s="190" t="s">
        <v>894</v>
      </c>
      <c r="I184" s="188"/>
      <c r="L184" s="41"/>
      <c r="M184" s="189"/>
      <c r="N184" s="42"/>
      <c r="O184" s="42"/>
      <c r="P184" s="42"/>
      <c r="Q184" s="42"/>
      <c r="R184" s="42"/>
      <c r="S184" s="42"/>
      <c r="T184" s="70"/>
      <c r="AT184" s="24" t="s">
        <v>181</v>
      </c>
      <c r="AU184" s="24" t="s">
        <v>84</v>
      </c>
    </row>
    <row r="185" spans="2:65" s="11" customFormat="1" ht="13.5">
      <c r="B185" s="191"/>
      <c r="D185" s="186" t="s">
        <v>183</v>
      </c>
      <c r="E185" s="192" t="s">
        <v>5</v>
      </c>
      <c r="F185" s="193" t="s">
        <v>29</v>
      </c>
      <c r="H185" s="194">
        <v>10</v>
      </c>
      <c r="I185" s="195"/>
      <c r="L185" s="191"/>
      <c r="M185" s="196"/>
      <c r="N185" s="197"/>
      <c r="O185" s="197"/>
      <c r="P185" s="197"/>
      <c r="Q185" s="197"/>
      <c r="R185" s="197"/>
      <c r="S185" s="197"/>
      <c r="T185" s="198"/>
      <c r="AT185" s="192" t="s">
        <v>183</v>
      </c>
      <c r="AU185" s="192" t="s">
        <v>84</v>
      </c>
      <c r="AV185" s="11" t="s">
        <v>84</v>
      </c>
      <c r="AW185" s="11" t="s">
        <v>39</v>
      </c>
      <c r="AX185" s="11" t="s">
        <v>24</v>
      </c>
      <c r="AY185" s="192" t="s">
        <v>171</v>
      </c>
    </row>
    <row r="186" spans="2:65" s="1" customFormat="1" ht="16.5" customHeight="1">
      <c r="B186" s="173"/>
      <c r="C186" s="174" t="s">
        <v>10</v>
      </c>
      <c r="D186" s="174" t="s">
        <v>173</v>
      </c>
      <c r="E186" s="175" t="s">
        <v>948</v>
      </c>
      <c r="F186" s="176" t="s">
        <v>949</v>
      </c>
      <c r="G186" s="177" t="s">
        <v>176</v>
      </c>
      <c r="H186" s="178">
        <v>10</v>
      </c>
      <c r="I186" s="179"/>
      <c r="J186" s="180">
        <f>ROUND(I186*H186,2)</f>
        <v>0</v>
      </c>
      <c r="K186" s="176" t="s">
        <v>195</v>
      </c>
      <c r="L186" s="41"/>
      <c r="M186" s="181" t="s">
        <v>5</v>
      </c>
      <c r="N186" s="182" t="s">
        <v>46</v>
      </c>
      <c r="O186" s="42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AR186" s="24" t="s">
        <v>177</v>
      </c>
      <c r="AT186" s="24" t="s">
        <v>173</v>
      </c>
      <c r="AU186" s="24" t="s">
        <v>84</v>
      </c>
      <c r="AY186" s="24" t="s">
        <v>171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24" t="s">
        <v>24</v>
      </c>
      <c r="BK186" s="185">
        <f>ROUND(I186*H186,2)</f>
        <v>0</v>
      </c>
      <c r="BL186" s="24" t="s">
        <v>177</v>
      </c>
      <c r="BM186" s="24" t="s">
        <v>950</v>
      </c>
    </row>
    <row r="187" spans="2:65" s="1" customFormat="1" ht="13.5">
      <c r="B187" s="41"/>
      <c r="D187" s="186" t="s">
        <v>179</v>
      </c>
      <c r="F187" s="187" t="s">
        <v>951</v>
      </c>
      <c r="I187" s="188"/>
      <c r="L187" s="41"/>
      <c r="M187" s="189"/>
      <c r="N187" s="42"/>
      <c r="O187" s="42"/>
      <c r="P187" s="42"/>
      <c r="Q187" s="42"/>
      <c r="R187" s="42"/>
      <c r="S187" s="42"/>
      <c r="T187" s="70"/>
      <c r="AT187" s="24" t="s">
        <v>179</v>
      </c>
      <c r="AU187" s="24" t="s">
        <v>84</v>
      </c>
    </row>
    <row r="188" spans="2:65" s="10" customFormat="1" ht="29.85" customHeight="1">
      <c r="B188" s="160"/>
      <c r="D188" s="161" t="s">
        <v>74</v>
      </c>
      <c r="E188" s="171" t="s">
        <v>177</v>
      </c>
      <c r="F188" s="171" t="s">
        <v>314</v>
      </c>
      <c r="I188" s="163"/>
      <c r="J188" s="172">
        <f>BK188</f>
        <v>0</v>
      </c>
      <c r="L188" s="160"/>
      <c r="M188" s="165"/>
      <c r="N188" s="166"/>
      <c r="O188" s="166"/>
      <c r="P188" s="167">
        <f>SUM(P189:P203)</f>
        <v>0</v>
      </c>
      <c r="Q188" s="166"/>
      <c r="R188" s="167">
        <f>SUM(R189:R203)</f>
        <v>78.452519999999993</v>
      </c>
      <c r="S188" s="166"/>
      <c r="T188" s="168">
        <f>SUM(T189:T203)</f>
        <v>0</v>
      </c>
      <c r="AR188" s="161" t="s">
        <v>24</v>
      </c>
      <c r="AT188" s="169" t="s">
        <v>74</v>
      </c>
      <c r="AU188" s="169" t="s">
        <v>24</v>
      </c>
      <c r="AY188" s="161" t="s">
        <v>171</v>
      </c>
      <c r="BK188" s="170">
        <f>SUM(BK189:BK203)</f>
        <v>0</v>
      </c>
    </row>
    <row r="189" spans="2:65" s="1" customFormat="1" ht="25.5" customHeight="1">
      <c r="B189" s="173"/>
      <c r="C189" s="174" t="s">
        <v>303</v>
      </c>
      <c r="D189" s="174" t="s">
        <v>173</v>
      </c>
      <c r="E189" s="175" t="s">
        <v>328</v>
      </c>
      <c r="F189" s="176" t="s">
        <v>332</v>
      </c>
      <c r="G189" s="177" t="s">
        <v>330</v>
      </c>
      <c r="H189" s="178">
        <v>4</v>
      </c>
      <c r="I189" s="179"/>
      <c r="J189" s="180">
        <f>ROUND(I189*H189,2)</f>
        <v>0</v>
      </c>
      <c r="K189" s="176" t="s">
        <v>5</v>
      </c>
      <c r="L189" s="41"/>
      <c r="M189" s="181" t="s">
        <v>5</v>
      </c>
      <c r="N189" s="182" t="s">
        <v>46</v>
      </c>
      <c r="O189" s="42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AR189" s="24" t="s">
        <v>177</v>
      </c>
      <c r="AT189" s="24" t="s">
        <v>173</v>
      </c>
      <c r="AU189" s="24" t="s">
        <v>84</v>
      </c>
      <c r="AY189" s="24" t="s">
        <v>171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24" t="s">
        <v>24</v>
      </c>
      <c r="BK189" s="185">
        <f>ROUND(I189*H189,2)</f>
        <v>0</v>
      </c>
      <c r="BL189" s="24" t="s">
        <v>177</v>
      </c>
      <c r="BM189" s="24" t="s">
        <v>952</v>
      </c>
    </row>
    <row r="190" spans="2:65" s="1" customFormat="1" ht="13.5">
      <c r="B190" s="41"/>
      <c r="D190" s="186" t="s">
        <v>179</v>
      </c>
      <c r="F190" s="187" t="s">
        <v>332</v>
      </c>
      <c r="I190" s="188"/>
      <c r="L190" s="41"/>
      <c r="M190" s="189"/>
      <c r="N190" s="42"/>
      <c r="O190" s="42"/>
      <c r="P190" s="42"/>
      <c r="Q190" s="42"/>
      <c r="R190" s="42"/>
      <c r="S190" s="42"/>
      <c r="T190" s="70"/>
      <c r="AT190" s="24" t="s">
        <v>179</v>
      </c>
      <c r="AU190" s="24" t="s">
        <v>84</v>
      </c>
    </row>
    <row r="191" spans="2:65" s="1" customFormat="1" ht="27">
      <c r="B191" s="41"/>
      <c r="D191" s="186" t="s">
        <v>181</v>
      </c>
      <c r="F191" s="190" t="s">
        <v>894</v>
      </c>
      <c r="I191" s="188"/>
      <c r="L191" s="41"/>
      <c r="M191" s="189"/>
      <c r="N191" s="42"/>
      <c r="O191" s="42"/>
      <c r="P191" s="42"/>
      <c r="Q191" s="42"/>
      <c r="R191" s="42"/>
      <c r="S191" s="42"/>
      <c r="T191" s="70"/>
      <c r="AT191" s="24" t="s">
        <v>181</v>
      </c>
      <c r="AU191" s="24" t="s">
        <v>84</v>
      </c>
    </row>
    <row r="192" spans="2:65" s="11" customFormat="1" ht="13.5">
      <c r="B192" s="191"/>
      <c r="D192" s="186" t="s">
        <v>183</v>
      </c>
      <c r="E192" s="192" t="s">
        <v>5</v>
      </c>
      <c r="F192" s="193" t="s">
        <v>177</v>
      </c>
      <c r="H192" s="194">
        <v>4</v>
      </c>
      <c r="I192" s="195"/>
      <c r="L192" s="191"/>
      <c r="M192" s="196"/>
      <c r="N192" s="197"/>
      <c r="O192" s="197"/>
      <c r="P192" s="197"/>
      <c r="Q192" s="197"/>
      <c r="R192" s="197"/>
      <c r="S192" s="197"/>
      <c r="T192" s="198"/>
      <c r="AT192" s="192" t="s">
        <v>183</v>
      </c>
      <c r="AU192" s="192" t="s">
        <v>84</v>
      </c>
      <c r="AV192" s="11" t="s">
        <v>84</v>
      </c>
      <c r="AW192" s="11" t="s">
        <v>39</v>
      </c>
      <c r="AX192" s="11" t="s">
        <v>24</v>
      </c>
      <c r="AY192" s="192" t="s">
        <v>171</v>
      </c>
    </row>
    <row r="193" spans="2:65" s="1" customFormat="1" ht="25.5" customHeight="1">
      <c r="B193" s="173"/>
      <c r="C193" s="174" t="s">
        <v>308</v>
      </c>
      <c r="D193" s="174" t="s">
        <v>173</v>
      </c>
      <c r="E193" s="175" t="s">
        <v>340</v>
      </c>
      <c r="F193" s="176" t="s">
        <v>341</v>
      </c>
      <c r="G193" s="177" t="s">
        <v>194</v>
      </c>
      <c r="H193" s="178">
        <v>38.76</v>
      </c>
      <c r="I193" s="179"/>
      <c r="J193" s="180">
        <f>ROUND(I193*H193,2)</f>
        <v>0</v>
      </c>
      <c r="K193" s="176" t="s">
        <v>195</v>
      </c>
      <c r="L193" s="41"/>
      <c r="M193" s="181" t="s">
        <v>5</v>
      </c>
      <c r="N193" s="182" t="s">
        <v>46</v>
      </c>
      <c r="O193" s="42"/>
      <c r="P193" s="183">
        <f>O193*H193</f>
        <v>0</v>
      </c>
      <c r="Q193" s="183">
        <v>2.004</v>
      </c>
      <c r="R193" s="183">
        <f>Q193*H193</f>
        <v>77.675039999999996</v>
      </c>
      <c r="S193" s="183">
        <v>0</v>
      </c>
      <c r="T193" s="184">
        <f>S193*H193</f>
        <v>0</v>
      </c>
      <c r="AR193" s="24" t="s">
        <v>177</v>
      </c>
      <c r="AT193" s="24" t="s">
        <v>173</v>
      </c>
      <c r="AU193" s="24" t="s">
        <v>84</v>
      </c>
      <c r="AY193" s="24" t="s">
        <v>171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24" t="s">
        <v>24</v>
      </c>
      <c r="BK193" s="185">
        <f>ROUND(I193*H193,2)</f>
        <v>0</v>
      </c>
      <c r="BL193" s="24" t="s">
        <v>177</v>
      </c>
      <c r="BM193" s="24" t="s">
        <v>953</v>
      </c>
    </row>
    <row r="194" spans="2:65" s="1" customFormat="1" ht="13.5">
      <c r="B194" s="41"/>
      <c r="D194" s="186" t="s">
        <v>179</v>
      </c>
      <c r="F194" s="187" t="s">
        <v>343</v>
      </c>
      <c r="I194" s="188"/>
      <c r="L194" s="41"/>
      <c r="M194" s="189"/>
      <c r="N194" s="42"/>
      <c r="O194" s="42"/>
      <c r="P194" s="42"/>
      <c r="Q194" s="42"/>
      <c r="R194" s="42"/>
      <c r="S194" s="42"/>
      <c r="T194" s="70"/>
      <c r="AT194" s="24" t="s">
        <v>179</v>
      </c>
      <c r="AU194" s="24" t="s">
        <v>84</v>
      </c>
    </row>
    <row r="195" spans="2:65" s="1" customFormat="1" ht="27">
      <c r="B195" s="41"/>
      <c r="D195" s="186" t="s">
        <v>181</v>
      </c>
      <c r="F195" s="190" t="s">
        <v>894</v>
      </c>
      <c r="I195" s="188"/>
      <c r="L195" s="41"/>
      <c r="M195" s="189"/>
      <c r="N195" s="42"/>
      <c r="O195" s="42"/>
      <c r="P195" s="42"/>
      <c r="Q195" s="42"/>
      <c r="R195" s="42"/>
      <c r="S195" s="42"/>
      <c r="T195" s="70"/>
      <c r="AT195" s="24" t="s">
        <v>181</v>
      </c>
      <c r="AU195" s="24" t="s">
        <v>84</v>
      </c>
    </row>
    <row r="196" spans="2:65" s="11" customFormat="1" ht="13.5">
      <c r="B196" s="191"/>
      <c r="D196" s="186" t="s">
        <v>183</v>
      </c>
      <c r="E196" s="192" t="s">
        <v>5</v>
      </c>
      <c r="F196" s="193" t="s">
        <v>954</v>
      </c>
      <c r="H196" s="194">
        <v>38.76</v>
      </c>
      <c r="I196" s="195"/>
      <c r="L196" s="191"/>
      <c r="M196" s="196"/>
      <c r="N196" s="197"/>
      <c r="O196" s="197"/>
      <c r="P196" s="197"/>
      <c r="Q196" s="197"/>
      <c r="R196" s="197"/>
      <c r="S196" s="197"/>
      <c r="T196" s="198"/>
      <c r="AT196" s="192" t="s">
        <v>183</v>
      </c>
      <c r="AU196" s="192" t="s">
        <v>84</v>
      </c>
      <c r="AV196" s="11" t="s">
        <v>84</v>
      </c>
      <c r="AW196" s="11" t="s">
        <v>39</v>
      </c>
      <c r="AX196" s="11" t="s">
        <v>24</v>
      </c>
      <c r="AY196" s="192" t="s">
        <v>171</v>
      </c>
    </row>
    <row r="197" spans="2:65" s="1" customFormat="1" ht="16.5" customHeight="1">
      <c r="B197" s="173"/>
      <c r="C197" s="174" t="s">
        <v>315</v>
      </c>
      <c r="D197" s="174" t="s">
        <v>173</v>
      </c>
      <c r="E197" s="175" t="s">
        <v>346</v>
      </c>
      <c r="F197" s="176" t="s">
        <v>347</v>
      </c>
      <c r="G197" s="177" t="s">
        <v>176</v>
      </c>
      <c r="H197" s="178">
        <v>228</v>
      </c>
      <c r="I197" s="179"/>
      <c r="J197" s="180">
        <f>ROUND(I197*H197,2)</f>
        <v>0</v>
      </c>
      <c r="K197" s="176" t="s">
        <v>195</v>
      </c>
      <c r="L197" s="41"/>
      <c r="M197" s="181" t="s">
        <v>5</v>
      </c>
      <c r="N197" s="182" t="s">
        <v>46</v>
      </c>
      <c r="O197" s="42"/>
      <c r="P197" s="183">
        <f>O197*H197</f>
        <v>0</v>
      </c>
      <c r="Q197" s="183">
        <v>2.2000000000000001E-3</v>
      </c>
      <c r="R197" s="183">
        <f>Q197*H197</f>
        <v>0.50160000000000005</v>
      </c>
      <c r="S197" s="183">
        <v>0</v>
      </c>
      <c r="T197" s="184">
        <f>S197*H197</f>
        <v>0</v>
      </c>
      <c r="AR197" s="24" t="s">
        <v>177</v>
      </c>
      <c r="AT197" s="24" t="s">
        <v>173</v>
      </c>
      <c r="AU197" s="24" t="s">
        <v>84</v>
      </c>
      <c r="AY197" s="24" t="s">
        <v>171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24" t="s">
        <v>24</v>
      </c>
      <c r="BK197" s="185">
        <f>ROUND(I197*H197,2)</f>
        <v>0</v>
      </c>
      <c r="BL197" s="24" t="s">
        <v>177</v>
      </c>
      <c r="BM197" s="24" t="s">
        <v>955</v>
      </c>
    </row>
    <row r="198" spans="2:65" s="1" customFormat="1" ht="13.5">
      <c r="B198" s="41"/>
      <c r="D198" s="186" t="s">
        <v>179</v>
      </c>
      <c r="F198" s="187" t="s">
        <v>349</v>
      </c>
      <c r="I198" s="188"/>
      <c r="L198" s="41"/>
      <c r="M198" s="189"/>
      <c r="N198" s="42"/>
      <c r="O198" s="42"/>
      <c r="P198" s="42"/>
      <c r="Q198" s="42"/>
      <c r="R198" s="42"/>
      <c r="S198" s="42"/>
      <c r="T198" s="70"/>
      <c r="AT198" s="24" t="s">
        <v>179</v>
      </c>
      <c r="AU198" s="24" t="s">
        <v>84</v>
      </c>
    </row>
    <row r="199" spans="2:65" s="1" customFormat="1" ht="27">
      <c r="B199" s="41"/>
      <c r="D199" s="186" t="s">
        <v>181</v>
      </c>
      <c r="F199" s="190" t="s">
        <v>894</v>
      </c>
      <c r="I199" s="188"/>
      <c r="L199" s="41"/>
      <c r="M199" s="189"/>
      <c r="N199" s="42"/>
      <c r="O199" s="42"/>
      <c r="P199" s="42"/>
      <c r="Q199" s="42"/>
      <c r="R199" s="42"/>
      <c r="S199" s="42"/>
      <c r="T199" s="70"/>
      <c r="AT199" s="24" t="s">
        <v>181</v>
      </c>
      <c r="AU199" s="24" t="s">
        <v>84</v>
      </c>
    </row>
    <row r="200" spans="2:65" s="11" customFormat="1" ht="13.5">
      <c r="B200" s="191"/>
      <c r="D200" s="186" t="s">
        <v>183</v>
      </c>
      <c r="E200" s="192" t="s">
        <v>5</v>
      </c>
      <c r="F200" s="193" t="s">
        <v>956</v>
      </c>
      <c r="H200" s="194">
        <v>228</v>
      </c>
      <c r="I200" s="195"/>
      <c r="L200" s="191"/>
      <c r="M200" s="196"/>
      <c r="N200" s="197"/>
      <c r="O200" s="197"/>
      <c r="P200" s="197"/>
      <c r="Q200" s="197"/>
      <c r="R200" s="197"/>
      <c r="S200" s="197"/>
      <c r="T200" s="198"/>
      <c r="AT200" s="192" t="s">
        <v>183</v>
      </c>
      <c r="AU200" s="192" t="s">
        <v>84</v>
      </c>
      <c r="AV200" s="11" t="s">
        <v>84</v>
      </c>
      <c r="AW200" s="11" t="s">
        <v>39</v>
      </c>
      <c r="AX200" s="11" t="s">
        <v>24</v>
      </c>
      <c r="AY200" s="192" t="s">
        <v>171</v>
      </c>
    </row>
    <row r="201" spans="2:65" s="1" customFormat="1" ht="16.5" customHeight="1">
      <c r="B201" s="173"/>
      <c r="C201" s="214" t="s">
        <v>190</v>
      </c>
      <c r="D201" s="214" t="s">
        <v>256</v>
      </c>
      <c r="E201" s="215" t="s">
        <v>352</v>
      </c>
      <c r="F201" s="216" t="s">
        <v>353</v>
      </c>
      <c r="G201" s="217" t="s">
        <v>176</v>
      </c>
      <c r="H201" s="218">
        <v>250.8</v>
      </c>
      <c r="I201" s="219"/>
      <c r="J201" s="220">
        <f>ROUND(I201*H201,2)</f>
        <v>0</v>
      </c>
      <c r="K201" s="216" t="s">
        <v>195</v>
      </c>
      <c r="L201" s="221"/>
      <c r="M201" s="222" t="s">
        <v>5</v>
      </c>
      <c r="N201" s="223" t="s">
        <v>46</v>
      </c>
      <c r="O201" s="42"/>
      <c r="P201" s="183">
        <f>O201*H201</f>
        <v>0</v>
      </c>
      <c r="Q201" s="183">
        <v>1.1000000000000001E-3</v>
      </c>
      <c r="R201" s="183">
        <f>Q201*H201</f>
        <v>0.27588000000000001</v>
      </c>
      <c r="S201" s="183">
        <v>0</v>
      </c>
      <c r="T201" s="184">
        <f>S201*H201</f>
        <v>0</v>
      </c>
      <c r="AR201" s="24" t="s">
        <v>221</v>
      </c>
      <c r="AT201" s="24" t="s">
        <v>256</v>
      </c>
      <c r="AU201" s="24" t="s">
        <v>84</v>
      </c>
      <c r="AY201" s="24" t="s">
        <v>171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24" t="s">
        <v>24</v>
      </c>
      <c r="BK201" s="185">
        <f>ROUND(I201*H201,2)</f>
        <v>0</v>
      </c>
      <c r="BL201" s="24" t="s">
        <v>177</v>
      </c>
      <c r="BM201" s="24" t="s">
        <v>957</v>
      </c>
    </row>
    <row r="202" spans="2:65" s="1" customFormat="1" ht="27">
      <c r="B202" s="41"/>
      <c r="D202" s="186" t="s">
        <v>179</v>
      </c>
      <c r="F202" s="187" t="s">
        <v>355</v>
      </c>
      <c r="I202" s="188"/>
      <c r="L202" s="41"/>
      <c r="M202" s="189"/>
      <c r="N202" s="42"/>
      <c r="O202" s="42"/>
      <c r="P202" s="42"/>
      <c r="Q202" s="42"/>
      <c r="R202" s="42"/>
      <c r="S202" s="42"/>
      <c r="T202" s="70"/>
      <c r="AT202" s="24" t="s">
        <v>179</v>
      </c>
      <c r="AU202" s="24" t="s">
        <v>84</v>
      </c>
    </row>
    <row r="203" spans="2:65" s="11" customFormat="1" ht="13.5">
      <c r="B203" s="191"/>
      <c r="D203" s="186" t="s">
        <v>183</v>
      </c>
      <c r="F203" s="193" t="s">
        <v>958</v>
      </c>
      <c r="H203" s="194">
        <v>250.8</v>
      </c>
      <c r="I203" s="195"/>
      <c r="L203" s="191"/>
      <c r="M203" s="196"/>
      <c r="N203" s="197"/>
      <c r="O203" s="197"/>
      <c r="P203" s="197"/>
      <c r="Q203" s="197"/>
      <c r="R203" s="197"/>
      <c r="S203" s="197"/>
      <c r="T203" s="198"/>
      <c r="AT203" s="192" t="s">
        <v>183</v>
      </c>
      <c r="AU203" s="192" t="s">
        <v>84</v>
      </c>
      <c r="AV203" s="11" t="s">
        <v>84</v>
      </c>
      <c r="AW203" s="11" t="s">
        <v>6</v>
      </c>
      <c r="AX203" s="11" t="s">
        <v>24</v>
      </c>
      <c r="AY203" s="192" t="s">
        <v>171</v>
      </c>
    </row>
    <row r="204" spans="2:65" s="10" customFormat="1" ht="29.85" customHeight="1">
      <c r="B204" s="160"/>
      <c r="D204" s="161" t="s">
        <v>74</v>
      </c>
      <c r="E204" s="171" t="s">
        <v>203</v>
      </c>
      <c r="F204" s="171" t="s">
        <v>514</v>
      </c>
      <c r="I204" s="163"/>
      <c r="J204" s="172">
        <f>BK204</f>
        <v>0</v>
      </c>
      <c r="L204" s="160"/>
      <c r="M204" s="165"/>
      <c r="N204" s="166"/>
      <c r="O204" s="166"/>
      <c r="P204" s="167">
        <f>SUM(P205:P212)</f>
        <v>0</v>
      </c>
      <c r="Q204" s="166"/>
      <c r="R204" s="167">
        <f>SUM(R205:R212)</f>
        <v>2.1710000000000003</v>
      </c>
      <c r="S204" s="166"/>
      <c r="T204" s="168">
        <f>SUM(T205:T212)</f>
        <v>0</v>
      </c>
      <c r="AR204" s="161" t="s">
        <v>24</v>
      </c>
      <c r="AT204" s="169" t="s">
        <v>74</v>
      </c>
      <c r="AU204" s="169" t="s">
        <v>24</v>
      </c>
      <c r="AY204" s="161" t="s">
        <v>171</v>
      </c>
      <c r="BK204" s="170">
        <f>SUM(BK205:BK212)</f>
        <v>0</v>
      </c>
    </row>
    <row r="205" spans="2:65" s="1" customFormat="1" ht="16.5" customHeight="1">
      <c r="B205" s="173"/>
      <c r="C205" s="174" t="s">
        <v>327</v>
      </c>
      <c r="D205" s="174" t="s">
        <v>173</v>
      </c>
      <c r="E205" s="175" t="s">
        <v>959</v>
      </c>
      <c r="F205" s="176" t="s">
        <v>960</v>
      </c>
      <c r="G205" s="177" t="s">
        <v>176</v>
      </c>
      <c r="H205" s="178">
        <v>24.5</v>
      </c>
      <c r="I205" s="179"/>
      <c r="J205" s="180">
        <f>ROUND(I205*H205,2)</f>
        <v>0</v>
      </c>
      <c r="K205" s="176" t="s">
        <v>5</v>
      </c>
      <c r="L205" s="41"/>
      <c r="M205" s="181" t="s">
        <v>5</v>
      </c>
      <c r="N205" s="182" t="s">
        <v>46</v>
      </c>
      <c r="O205" s="42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AR205" s="24" t="s">
        <v>177</v>
      </c>
      <c r="AT205" s="24" t="s">
        <v>173</v>
      </c>
      <c r="AU205" s="24" t="s">
        <v>84</v>
      </c>
      <c r="AY205" s="24" t="s">
        <v>171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24" t="s">
        <v>24</v>
      </c>
      <c r="BK205" s="185">
        <f>ROUND(I205*H205,2)</f>
        <v>0</v>
      </c>
      <c r="BL205" s="24" t="s">
        <v>177</v>
      </c>
      <c r="BM205" s="24" t="s">
        <v>961</v>
      </c>
    </row>
    <row r="206" spans="2:65" s="1" customFormat="1" ht="13.5">
      <c r="B206" s="41"/>
      <c r="D206" s="186" t="s">
        <v>179</v>
      </c>
      <c r="F206" s="187" t="s">
        <v>960</v>
      </c>
      <c r="I206" s="188"/>
      <c r="L206" s="41"/>
      <c r="M206" s="189"/>
      <c r="N206" s="42"/>
      <c r="O206" s="42"/>
      <c r="P206" s="42"/>
      <c r="Q206" s="42"/>
      <c r="R206" s="42"/>
      <c r="S206" s="42"/>
      <c r="T206" s="70"/>
      <c r="AT206" s="24" t="s">
        <v>179</v>
      </c>
      <c r="AU206" s="24" t="s">
        <v>84</v>
      </c>
    </row>
    <row r="207" spans="2:65" s="1" customFormat="1" ht="27">
      <c r="B207" s="41"/>
      <c r="D207" s="186" t="s">
        <v>181</v>
      </c>
      <c r="F207" s="190" t="s">
        <v>894</v>
      </c>
      <c r="I207" s="188"/>
      <c r="L207" s="41"/>
      <c r="M207" s="189"/>
      <c r="N207" s="42"/>
      <c r="O207" s="42"/>
      <c r="P207" s="42"/>
      <c r="Q207" s="42"/>
      <c r="R207" s="42"/>
      <c r="S207" s="42"/>
      <c r="T207" s="70"/>
      <c r="AT207" s="24" t="s">
        <v>181</v>
      </c>
      <c r="AU207" s="24" t="s">
        <v>84</v>
      </c>
    </row>
    <row r="208" spans="2:65" s="11" customFormat="1" ht="13.5">
      <c r="B208" s="191"/>
      <c r="D208" s="186" t="s">
        <v>183</v>
      </c>
      <c r="E208" s="192" t="s">
        <v>5</v>
      </c>
      <c r="F208" s="193" t="s">
        <v>962</v>
      </c>
      <c r="H208" s="194">
        <v>24.5</v>
      </c>
      <c r="I208" s="195"/>
      <c r="L208" s="191"/>
      <c r="M208" s="196"/>
      <c r="N208" s="197"/>
      <c r="O208" s="197"/>
      <c r="P208" s="197"/>
      <c r="Q208" s="197"/>
      <c r="R208" s="197"/>
      <c r="S208" s="197"/>
      <c r="T208" s="198"/>
      <c r="AT208" s="192" t="s">
        <v>183</v>
      </c>
      <c r="AU208" s="192" t="s">
        <v>84</v>
      </c>
      <c r="AV208" s="11" t="s">
        <v>84</v>
      </c>
      <c r="AW208" s="11" t="s">
        <v>39</v>
      </c>
      <c r="AX208" s="11" t="s">
        <v>24</v>
      </c>
      <c r="AY208" s="192" t="s">
        <v>171</v>
      </c>
    </row>
    <row r="209" spans="2:65" s="1" customFormat="1" ht="16.5" customHeight="1">
      <c r="B209" s="173"/>
      <c r="C209" s="174" t="s">
        <v>333</v>
      </c>
      <c r="D209" s="174" t="s">
        <v>173</v>
      </c>
      <c r="E209" s="175" t="s">
        <v>963</v>
      </c>
      <c r="F209" s="176" t="s">
        <v>964</v>
      </c>
      <c r="G209" s="177" t="s">
        <v>176</v>
      </c>
      <c r="H209" s="178">
        <v>26</v>
      </c>
      <c r="I209" s="179"/>
      <c r="J209" s="180">
        <f>ROUND(I209*H209,2)</f>
        <v>0</v>
      </c>
      <c r="K209" s="176" t="s">
        <v>195</v>
      </c>
      <c r="L209" s="41"/>
      <c r="M209" s="181" t="s">
        <v>5</v>
      </c>
      <c r="N209" s="182" t="s">
        <v>46</v>
      </c>
      <c r="O209" s="42"/>
      <c r="P209" s="183">
        <f>O209*H209</f>
        <v>0</v>
      </c>
      <c r="Q209" s="183">
        <v>8.3500000000000005E-2</v>
      </c>
      <c r="R209" s="183">
        <f>Q209*H209</f>
        <v>2.1710000000000003</v>
      </c>
      <c r="S209" s="183">
        <v>0</v>
      </c>
      <c r="T209" s="184">
        <f>S209*H209</f>
        <v>0</v>
      </c>
      <c r="AR209" s="24" t="s">
        <v>177</v>
      </c>
      <c r="AT209" s="24" t="s">
        <v>173</v>
      </c>
      <c r="AU209" s="24" t="s">
        <v>84</v>
      </c>
      <c r="AY209" s="24" t="s">
        <v>171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24" t="s">
        <v>24</v>
      </c>
      <c r="BK209" s="185">
        <f>ROUND(I209*H209,2)</f>
        <v>0</v>
      </c>
      <c r="BL209" s="24" t="s">
        <v>177</v>
      </c>
      <c r="BM209" s="24" t="s">
        <v>965</v>
      </c>
    </row>
    <row r="210" spans="2:65" s="1" customFormat="1" ht="27">
      <c r="B210" s="41"/>
      <c r="D210" s="186" t="s">
        <v>179</v>
      </c>
      <c r="F210" s="187" t="s">
        <v>966</v>
      </c>
      <c r="I210" s="188"/>
      <c r="L210" s="41"/>
      <c r="M210" s="189"/>
      <c r="N210" s="42"/>
      <c r="O210" s="42"/>
      <c r="P210" s="42"/>
      <c r="Q210" s="42"/>
      <c r="R210" s="42"/>
      <c r="S210" s="42"/>
      <c r="T210" s="70"/>
      <c r="AT210" s="24" t="s">
        <v>179</v>
      </c>
      <c r="AU210" s="24" t="s">
        <v>84</v>
      </c>
    </row>
    <row r="211" spans="2:65" s="1" customFormat="1" ht="40.5">
      <c r="B211" s="41"/>
      <c r="D211" s="186" t="s">
        <v>181</v>
      </c>
      <c r="F211" s="190" t="s">
        <v>967</v>
      </c>
      <c r="I211" s="188"/>
      <c r="L211" s="41"/>
      <c r="M211" s="189"/>
      <c r="N211" s="42"/>
      <c r="O211" s="42"/>
      <c r="P211" s="42"/>
      <c r="Q211" s="42"/>
      <c r="R211" s="42"/>
      <c r="S211" s="42"/>
      <c r="T211" s="70"/>
      <c r="AT211" s="24" t="s">
        <v>181</v>
      </c>
      <c r="AU211" s="24" t="s">
        <v>84</v>
      </c>
    </row>
    <row r="212" spans="2:65" s="11" customFormat="1" ht="13.5">
      <c r="B212" s="191"/>
      <c r="D212" s="186" t="s">
        <v>183</v>
      </c>
      <c r="E212" s="192" t="s">
        <v>5</v>
      </c>
      <c r="F212" s="193" t="s">
        <v>327</v>
      </c>
      <c r="H212" s="194">
        <v>26</v>
      </c>
      <c r="I212" s="195"/>
      <c r="L212" s="191"/>
      <c r="M212" s="196"/>
      <c r="N212" s="197"/>
      <c r="O212" s="197"/>
      <c r="P212" s="197"/>
      <c r="Q212" s="197"/>
      <c r="R212" s="197"/>
      <c r="S212" s="197"/>
      <c r="T212" s="198"/>
      <c r="AT212" s="192" t="s">
        <v>183</v>
      </c>
      <c r="AU212" s="192" t="s">
        <v>84</v>
      </c>
      <c r="AV212" s="11" t="s">
        <v>84</v>
      </c>
      <c r="AW212" s="11" t="s">
        <v>39</v>
      </c>
      <c r="AX212" s="11" t="s">
        <v>24</v>
      </c>
      <c r="AY212" s="192" t="s">
        <v>171</v>
      </c>
    </row>
    <row r="213" spans="2:65" s="10" customFormat="1" ht="29.85" customHeight="1">
      <c r="B213" s="160"/>
      <c r="D213" s="161" t="s">
        <v>74</v>
      </c>
      <c r="E213" s="171" t="s">
        <v>227</v>
      </c>
      <c r="F213" s="171" t="s">
        <v>357</v>
      </c>
      <c r="I213" s="163"/>
      <c r="J213" s="172">
        <f>BK213</f>
        <v>0</v>
      </c>
      <c r="L213" s="160"/>
      <c r="M213" s="165"/>
      <c r="N213" s="166"/>
      <c r="O213" s="166"/>
      <c r="P213" s="167">
        <f>SUM(P214:P245)</f>
        <v>0</v>
      </c>
      <c r="Q213" s="166"/>
      <c r="R213" s="167">
        <f>SUM(R214:R245)</f>
        <v>49.309877259999993</v>
      </c>
      <c r="S213" s="166"/>
      <c r="T213" s="168">
        <f>SUM(T214:T245)</f>
        <v>18.36</v>
      </c>
      <c r="AR213" s="161" t="s">
        <v>24</v>
      </c>
      <c r="AT213" s="169" t="s">
        <v>74</v>
      </c>
      <c r="AU213" s="169" t="s">
        <v>24</v>
      </c>
      <c r="AY213" s="161" t="s">
        <v>171</v>
      </c>
      <c r="BK213" s="170">
        <f>SUM(BK214:BK245)</f>
        <v>0</v>
      </c>
    </row>
    <row r="214" spans="2:65" s="1" customFormat="1" ht="16.5" customHeight="1">
      <c r="B214" s="173"/>
      <c r="C214" s="174" t="s">
        <v>339</v>
      </c>
      <c r="D214" s="174" t="s">
        <v>173</v>
      </c>
      <c r="E214" s="175" t="s">
        <v>968</v>
      </c>
      <c r="F214" s="176" t="s">
        <v>969</v>
      </c>
      <c r="G214" s="177" t="s">
        <v>194</v>
      </c>
      <c r="H214" s="178">
        <v>10.972</v>
      </c>
      <c r="I214" s="179"/>
      <c r="J214" s="180">
        <f>ROUND(I214*H214,2)</f>
        <v>0</v>
      </c>
      <c r="K214" s="176" t="s">
        <v>5</v>
      </c>
      <c r="L214" s="41"/>
      <c r="M214" s="181" t="s">
        <v>5</v>
      </c>
      <c r="N214" s="182" t="s">
        <v>46</v>
      </c>
      <c r="O214" s="42"/>
      <c r="P214" s="183">
        <f>O214*H214</f>
        <v>0</v>
      </c>
      <c r="Q214" s="183">
        <v>2.2895500000000002</v>
      </c>
      <c r="R214" s="183">
        <f>Q214*H214</f>
        <v>25.120942599999999</v>
      </c>
      <c r="S214" s="183">
        <v>0</v>
      </c>
      <c r="T214" s="184">
        <f>S214*H214</f>
        <v>0</v>
      </c>
      <c r="AR214" s="24" t="s">
        <v>177</v>
      </c>
      <c r="AT214" s="24" t="s">
        <v>173</v>
      </c>
      <c r="AU214" s="24" t="s">
        <v>84</v>
      </c>
      <c r="AY214" s="24" t="s">
        <v>171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24" t="s">
        <v>24</v>
      </c>
      <c r="BK214" s="185">
        <f>ROUND(I214*H214,2)</f>
        <v>0</v>
      </c>
      <c r="BL214" s="24" t="s">
        <v>177</v>
      </c>
      <c r="BM214" s="24" t="s">
        <v>970</v>
      </c>
    </row>
    <row r="215" spans="2:65" s="1" customFormat="1" ht="13.5">
      <c r="B215" s="41"/>
      <c r="D215" s="186" t="s">
        <v>179</v>
      </c>
      <c r="F215" s="187" t="s">
        <v>971</v>
      </c>
      <c r="I215" s="188"/>
      <c r="L215" s="41"/>
      <c r="M215" s="189"/>
      <c r="N215" s="42"/>
      <c r="O215" s="42"/>
      <c r="P215" s="42"/>
      <c r="Q215" s="42"/>
      <c r="R215" s="42"/>
      <c r="S215" s="42"/>
      <c r="T215" s="70"/>
      <c r="AT215" s="24" t="s">
        <v>179</v>
      </c>
      <c r="AU215" s="24" t="s">
        <v>84</v>
      </c>
    </row>
    <row r="216" spans="2:65" s="1" customFormat="1" ht="27">
      <c r="B216" s="41"/>
      <c r="D216" s="186" t="s">
        <v>181</v>
      </c>
      <c r="F216" s="190" t="s">
        <v>894</v>
      </c>
      <c r="I216" s="188"/>
      <c r="L216" s="41"/>
      <c r="M216" s="189"/>
      <c r="N216" s="42"/>
      <c r="O216" s="42"/>
      <c r="P216" s="42"/>
      <c r="Q216" s="42"/>
      <c r="R216" s="42"/>
      <c r="S216" s="42"/>
      <c r="T216" s="70"/>
      <c r="AT216" s="24" t="s">
        <v>181</v>
      </c>
      <c r="AU216" s="24" t="s">
        <v>84</v>
      </c>
    </row>
    <row r="217" spans="2:65" s="11" customFormat="1" ht="13.5">
      <c r="B217" s="191"/>
      <c r="D217" s="186" t="s">
        <v>183</v>
      </c>
      <c r="E217" s="192" t="s">
        <v>5</v>
      </c>
      <c r="F217" s="193" t="s">
        <v>972</v>
      </c>
      <c r="H217" s="194">
        <v>6.6</v>
      </c>
      <c r="I217" s="195"/>
      <c r="L217" s="191"/>
      <c r="M217" s="196"/>
      <c r="N217" s="197"/>
      <c r="O217" s="197"/>
      <c r="P217" s="197"/>
      <c r="Q217" s="197"/>
      <c r="R217" s="197"/>
      <c r="S217" s="197"/>
      <c r="T217" s="198"/>
      <c r="AT217" s="192" t="s">
        <v>183</v>
      </c>
      <c r="AU217" s="192" t="s">
        <v>84</v>
      </c>
      <c r="AV217" s="11" t="s">
        <v>84</v>
      </c>
      <c r="AW217" s="11" t="s">
        <v>39</v>
      </c>
      <c r="AX217" s="11" t="s">
        <v>75</v>
      </c>
      <c r="AY217" s="192" t="s">
        <v>171</v>
      </c>
    </row>
    <row r="218" spans="2:65" s="11" customFormat="1" ht="13.5">
      <c r="B218" s="191"/>
      <c r="D218" s="186" t="s">
        <v>183</v>
      </c>
      <c r="E218" s="192" t="s">
        <v>5</v>
      </c>
      <c r="F218" s="193" t="s">
        <v>973</v>
      </c>
      <c r="H218" s="194">
        <v>5.74</v>
      </c>
      <c r="I218" s="195"/>
      <c r="L218" s="191"/>
      <c r="M218" s="196"/>
      <c r="N218" s="197"/>
      <c r="O218" s="197"/>
      <c r="P218" s="197"/>
      <c r="Q218" s="197"/>
      <c r="R218" s="197"/>
      <c r="S218" s="197"/>
      <c r="T218" s="198"/>
      <c r="AT218" s="192" t="s">
        <v>183</v>
      </c>
      <c r="AU218" s="192" t="s">
        <v>84</v>
      </c>
      <c r="AV218" s="11" t="s">
        <v>84</v>
      </c>
      <c r="AW218" s="11" t="s">
        <v>39</v>
      </c>
      <c r="AX218" s="11" t="s">
        <v>75</v>
      </c>
      <c r="AY218" s="192" t="s">
        <v>171</v>
      </c>
    </row>
    <row r="219" spans="2:65" s="11" customFormat="1" ht="13.5">
      <c r="B219" s="191"/>
      <c r="D219" s="186" t="s">
        <v>183</v>
      </c>
      <c r="E219" s="192" t="s">
        <v>5</v>
      </c>
      <c r="F219" s="193" t="s">
        <v>974</v>
      </c>
      <c r="H219" s="194">
        <v>-1.3680000000000001</v>
      </c>
      <c r="I219" s="195"/>
      <c r="L219" s="191"/>
      <c r="M219" s="196"/>
      <c r="N219" s="197"/>
      <c r="O219" s="197"/>
      <c r="P219" s="197"/>
      <c r="Q219" s="197"/>
      <c r="R219" s="197"/>
      <c r="S219" s="197"/>
      <c r="T219" s="198"/>
      <c r="AT219" s="192" t="s">
        <v>183</v>
      </c>
      <c r="AU219" s="192" t="s">
        <v>84</v>
      </c>
      <c r="AV219" s="11" t="s">
        <v>84</v>
      </c>
      <c r="AW219" s="11" t="s">
        <v>39</v>
      </c>
      <c r="AX219" s="11" t="s">
        <v>75</v>
      </c>
      <c r="AY219" s="192" t="s">
        <v>171</v>
      </c>
    </row>
    <row r="220" spans="2:65" s="13" customFormat="1" ht="13.5">
      <c r="B220" s="206"/>
      <c r="D220" s="186" t="s">
        <v>183</v>
      </c>
      <c r="E220" s="207" t="s">
        <v>5</v>
      </c>
      <c r="F220" s="208" t="s">
        <v>249</v>
      </c>
      <c r="H220" s="209">
        <v>10.972</v>
      </c>
      <c r="I220" s="210"/>
      <c r="L220" s="206"/>
      <c r="M220" s="211"/>
      <c r="N220" s="212"/>
      <c r="O220" s="212"/>
      <c r="P220" s="212"/>
      <c r="Q220" s="212"/>
      <c r="R220" s="212"/>
      <c r="S220" s="212"/>
      <c r="T220" s="213"/>
      <c r="AT220" s="207" t="s">
        <v>183</v>
      </c>
      <c r="AU220" s="207" t="s">
        <v>84</v>
      </c>
      <c r="AV220" s="13" t="s">
        <v>177</v>
      </c>
      <c r="AW220" s="13" t="s">
        <v>39</v>
      </c>
      <c r="AX220" s="13" t="s">
        <v>24</v>
      </c>
      <c r="AY220" s="207" t="s">
        <v>171</v>
      </c>
    </row>
    <row r="221" spans="2:65" s="1" customFormat="1" ht="16.5" customHeight="1">
      <c r="B221" s="173"/>
      <c r="C221" s="174" t="s">
        <v>345</v>
      </c>
      <c r="D221" s="174" t="s">
        <v>173</v>
      </c>
      <c r="E221" s="175" t="s">
        <v>975</v>
      </c>
      <c r="F221" s="176" t="s">
        <v>976</v>
      </c>
      <c r="G221" s="177" t="s">
        <v>176</v>
      </c>
      <c r="H221" s="178">
        <v>49.088999999999999</v>
      </c>
      <c r="I221" s="179"/>
      <c r="J221" s="180">
        <f>ROUND(I221*H221,2)</f>
        <v>0</v>
      </c>
      <c r="K221" s="176" t="s">
        <v>195</v>
      </c>
      <c r="L221" s="41"/>
      <c r="M221" s="181" t="s">
        <v>5</v>
      </c>
      <c r="N221" s="182" t="s">
        <v>46</v>
      </c>
      <c r="O221" s="42"/>
      <c r="P221" s="183">
        <f>O221*H221</f>
        <v>0</v>
      </c>
      <c r="Q221" s="183">
        <v>4.3200000000000001E-3</v>
      </c>
      <c r="R221" s="183">
        <f>Q221*H221</f>
        <v>0.21206448</v>
      </c>
      <c r="S221" s="183">
        <v>0</v>
      </c>
      <c r="T221" s="184">
        <f>S221*H221</f>
        <v>0</v>
      </c>
      <c r="AR221" s="24" t="s">
        <v>177</v>
      </c>
      <c r="AT221" s="24" t="s">
        <v>173</v>
      </c>
      <c r="AU221" s="24" t="s">
        <v>84</v>
      </c>
      <c r="AY221" s="24" t="s">
        <v>171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24" t="s">
        <v>24</v>
      </c>
      <c r="BK221" s="185">
        <f>ROUND(I221*H221,2)</f>
        <v>0</v>
      </c>
      <c r="BL221" s="24" t="s">
        <v>177</v>
      </c>
      <c r="BM221" s="24" t="s">
        <v>977</v>
      </c>
    </row>
    <row r="222" spans="2:65" s="1" customFormat="1" ht="27">
      <c r="B222" s="41"/>
      <c r="D222" s="186" t="s">
        <v>179</v>
      </c>
      <c r="F222" s="187" t="s">
        <v>978</v>
      </c>
      <c r="I222" s="188"/>
      <c r="L222" s="41"/>
      <c r="M222" s="189"/>
      <c r="N222" s="42"/>
      <c r="O222" s="42"/>
      <c r="P222" s="42"/>
      <c r="Q222" s="42"/>
      <c r="R222" s="42"/>
      <c r="S222" s="42"/>
      <c r="T222" s="70"/>
      <c r="AT222" s="24" t="s">
        <v>179</v>
      </c>
      <c r="AU222" s="24" t="s">
        <v>84</v>
      </c>
    </row>
    <row r="223" spans="2:65" s="1" customFormat="1" ht="27">
      <c r="B223" s="41"/>
      <c r="D223" s="186" t="s">
        <v>181</v>
      </c>
      <c r="F223" s="190" t="s">
        <v>894</v>
      </c>
      <c r="I223" s="188"/>
      <c r="L223" s="41"/>
      <c r="M223" s="189"/>
      <c r="N223" s="42"/>
      <c r="O223" s="42"/>
      <c r="P223" s="42"/>
      <c r="Q223" s="42"/>
      <c r="R223" s="42"/>
      <c r="S223" s="42"/>
      <c r="T223" s="70"/>
      <c r="AT223" s="24" t="s">
        <v>181</v>
      </c>
      <c r="AU223" s="24" t="s">
        <v>84</v>
      </c>
    </row>
    <row r="224" spans="2:65" s="11" customFormat="1" ht="13.5">
      <c r="B224" s="191"/>
      <c r="D224" s="186" t="s">
        <v>183</v>
      </c>
      <c r="E224" s="192" t="s">
        <v>5</v>
      </c>
      <c r="F224" s="193" t="s">
        <v>979</v>
      </c>
      <c r="H224" s="194">
        <v>26.4</v>
      </c>
      <c r="I224" s="195"/>
      <c r="L224" s="191"/>
      <c r="M224" s="196"/>
      <c r="N224" s="197"/>
      <c r="O224" s="197"/>
      <c r="P224" s="197"/>
      <c r="Q224" s="197"/>
      <c r="R224" s="197"/>
      <c r="S224" s="197"/>
      <c r="T224" s="198"/>
      <c r="AT224" s="192" t="s">
        <v>183</v>
      </c>
      <c r="AU224" s="192" t="s">
        <v>84</v>
      </c>
      <c r="AV224" s="11" t="s">
        <v>84</v>
      </c>
      <c r="AW224" s="11" t="s">
        <v>39</v>
      </c>
      <c r="AX224" s="11" t="s">
        <v>75</v>
      </c>
      <c r="AY224" s="192" t="s">
        <v>171</v>
      </c>
    </row>
    <row r="225" spans="2:65" s="11" customFormat="1" ht="13.5">
      <c r="B225" s="191"/>
      <c r="D225" s="186" t="s">
        <v>183</v>
      </c>
      <c r="E225" s="192" t="s">
        <v>5</v>
      </c>
      <c r="F225" s="193" t="s">
        <v>980</v>
      </c>
      <c r="H225" s="194">
        <v>22.96</v>
      </c>
      <c r="I225" s="195"/>
      <c r="L225" s="191"/>
      <c r="M225" s="196"/>
      <c r="N225" s="197"/>
      <c r="O225" s="197"/>
      <c r="P225" s="197"/>
      <c r="Q225" s="197"/>
      <c r="R225" s="197"/>
      <c r="S225" s="197"/>
      <c r="T225" s="198"/>
      <c r="AT225" s="192" t="s">
        <v>183</v>
      </c>
      <c r="AU225" s="192" t="s">
        <v>84</v>
      </c>
      <c r="AV225" s="11" t="s">
        <v>84</v>
      </c>
      <c r="AW225" s="11" t="s">
        <v>39</v>
      </c>
      <c r="AX225" s="11" t="s">
        <v>75</v>
      </c>
      <c r="AY225" s="192" t="s">
        <v>171</v>
      </c>
    </row>
    <row r="226" spans="2:65" s="11" customFormat="1" ht="13.5">
      <c r="B226" s="191"/>
      <c r="D226" s="186" t="s">
        <v>183</v>
      </c>
      <c r="E226" s="192" t="s">
        <v>5</v>
      </c>
      <c r="F226" s="193" t="s">
        <v>981</v>
      </c>
      <c r="H226" s="194">
        <v>5.2</v>
      </c>
      <c r="I226" s="195"/>
      <c r="L226" s="191"/>
      <c r="M226" s="196"/>
      <c r="N226" s="197"/>
      <c r="O226" s="197"/>
      <c r="P226" s="197"/>
      <c r="Q226" s="197"/>
      <c r="R226" s="197"/>
      <c r="S226" s="197"/>
      <c r="T226" s="198"/>
      <c r="AT226" s="192" t="s">
        <v>183</v>
      </c>
      <c r="AU226" s="192" t="s">
        <v>84</v>
      </c>
      <c r="AV226" s="11" t="s">
        <v>84</v>
      </c>
      <c r="AW226" s="11" t="s">
        <v>39</v>
      </c>
      <c r="AX226" s="11" t="s">
        <v>75</v>
      </c>
      <c r="AY226" s="192" t="s">
        <v>171</v>
      </c>
    </row>
    <row r="227" spans="2:65" s="11" customFormat="1" ht="13.5">
      <c r="B227" s="191"/>
      <c r="D227" s="186" t="s">
        <v>183</v>
      </c>
      <c r="E227" s="192" t="s">
        <v>5</v>
      </c>
      <c r="F227" s="193" t="s">
        <v>982</v>
      </c>
      <c r="H227" s="194">
        <v>-5.4710000000000001</v>
      </c>
      <c r="I227" s="195"/>
      <c r="L227" s="191"/>
      <c r="M227" s="196"/>
      <c r="N227" s="197"/>
      <c r="O227" s="197"/>
      <c r="P227" s="197"/>
      <c r="Q227" s="197"/>
      <c r="R227" s="197"/>
      <c r="S227" s="197"/>
      <c r="T227" s="198"/>
      <c r="AT227" s="192" t="s">
        <v>183</v>
      </c>
      <c r="AU227" s="192" t="s">
        <v>84</v>
      </c>
      <c r="AV227" s="11" t="s">
        <v>84</v>
      </c>
      <c r="AW227" s="11" t="s">
        <v>39</v>
      </c>
      <c r="AX227" s="11" t="s">
        <v>75</v>
      </c>
      <c r="AY227" s="192" t="s">
        <v>171</v>
      </c>
    </row>
    <row r="228" spans="2:65" s="13" customFormat="1" ht="13.5">
      <c r="B228" s="206"/>
      <c r="D228" s="186" t="s">
        <v>183</v>
      </c>
      <c r="E228" s="207" t="s">
        <v>5</v>
      </c>
      <c r="F228" s="208" t="s">
        <v>249</v>
      </c>
      <c r="H228" s="209">
        <v>49.088999999999999</v>
      </c>
      <c r="I228" s="210"/>
      <c r="L228" s="206"/>
      <c r="M228" s="211"/>
      <c r="N228" s="212"/>
      <c r="O228" s="212"/>
      <c r="P228" s="212"/>
      <c r="Q228" s="212"/>
      <c r="R228" s="212"/>
      <c r="S228" s="212"/>
      <c r="T228" s="213"/>
      <c r="AT228" s="207" t="s">
        <v>183</v>
      </c>
      <c r="AU228" s="207" t="s">
        <v>84</v>
      </c>
      <c r="AV228" s="13" t="s">
        <v>177</v>
      </c>
      <c r="AW228" s="13" t="s">
        <v>39</v>
      </c>
      <c r="AX228" s="13" t="s">
        <v>24</v>
      </c>
      <c r="AY228" s="207" t="s">
        <v>171</v>
      </c>
    </row>
    <row r="229" spans="2:65" s="1" customFormat="1" ht="25.5" customHeight="1">
      <c r="B229" s="173"/>
      <c r="C229" s="174" t="s">
        <v>351</v>
      </c>
      <c r="D229" s="174" t="s">
        <v>173</v>
      </c>
      <c r="E229" s="175" t="s">
        <v>983</v>
      </c>
      <c r="F229" s="176" t="s">
        <v>984</v>
      </c>
      <c r="G229" s="177" t="s">
        <v>176</v>
      </c>
      <c r="H229" s="178">
        <v>49.088999999999999</v>
      </c>
      <c r="I229" s="179"/>
      <c r="J229" s="180">
        <f>ROUND(I229*H229,2)</f>
        <v>0</v>
      </c>
      <c r="K229" s="176" t="s">
        <v>195</v>
      </c>
      <c r="L229" s="41"/>
      <c r="M229" s="181" t="s">
        <v>5</v>
      </c>
      <c r="N229" s="182" t="s">
        <v>46</v>
      </c>
      <c r="O229" s="42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AR229" s="24" t="s">
        <v>177</v>
      </c>
      <c r="AT229" s="24" t="s">
        <v>173</v>
      </c>
      <c r="AU229" s="24" t="s">
        <v>84</v>
      </c>
      <c r="AY229" s="24" t="s">
        <v>171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24" t="s">
        <v>24</v>
      </c>
      <c r="BK229" s="185">
        <f>ROUND(I229*H229,2)</f>
        <v>0</v>
      </c>
      <c r="BL229" s="24" t="s">
        <v>177</v>
      </c>
      <c r="BM229" s="24" t="s">
        <v>985</v>
      </c>
    </row>
    <row r="230" spans="2:65" s="1" customFormat="1" ht="27">
      <c r="B230" s="41"/>
      <c r="D230" s="186" t="s">
        <v>179</v>
      </c>
      <c r="F230" s="187" t="s">
        <v>986</v>
      </c>
      <c r="I230" s="188"/>
      <c r="L230" s="41"/>
      <c r="M230" s="189"/>
      <c r="N230" s="42"/>
      <c r="O230" s="42"/>
      <c r="P230" s="42"/>
      <c r="Q230" s="42"/>
      <c r="R230" s="42"/>
      <c r="S230" s="42"/>
      <c r="T230" s="70"/>
      <c r="AT230" s="24" t="s">
        <v>179</v>
      </c>
      <c r="AU230" s="24" t="s">
        <v>84</v>
      </c>
    </row>
    <row r="231" spans="2:65" s="1" customFormat="1" ht="25.5" customHeight="1">
      <c r="B231" s="173"/>
      <c r="C231" s="174" t="s">
        <v>358</v>
      </c>
      <c r="D231" s="174" t="s">
        <v>173</v>
      </c>
      <c r="E231" s="175" t="s">
        <v>309</v>
      </c>
      <c r="F231" s="176" t="s">
        <v>310</v>
      </c>
      <c r="G231" s="177" t="s">
        <v>259</v>
      </c>
      <c r="H231" s="178">
        <v>0.35299999999999998</v>
      </c>
      <c r="I231" s="179"/>
      <c r="J231" s="180">
        <f>ROUND(I231*H231,2)</f>
        <v>0</v>
      </c>
      <c r="K231" s="176" t="s">
        <v>195</v>
      </c>
      <c r="L231" s="41"/>
      <c r="M231" s="181" t="s">
        <v>5</v>
      </c>
      <c r="N231" s="182" t="s">
        <v>46</v>
      </c>
      <c r="O231" s="42"/>
      <c r="P231" s="183">
        <f>O231*H231</f>
        <v>0</v>
      </c>
      <c r="Q231" s="183">
        <v>1.0530600000000001</v>
      </c>
      <c r="R231" s="183">
        <f>Q231*H231</f>
        <v>0.37173018000000002</v>
      </c>
      <c r="S231" s="183">
        <v>0</v>
      </c>
      <c r="T231" s="184">
        <f>S231*H231</f>
        <v>0</v>
      </c>
      <c r="AR231" s="24" t="s">
        <v>177</v>
      </c>
      <c r="AT231" s="24" t="s">
        <v>173</v>
      </c>
      <c r="AU231" s="24" t="s">
        <v>84</v>
      </c>
      <c r="AY231" s="24" t="s">
        <v>171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24" t="s">
        <v>24</v>
      </c>
      <c r="BK231" s="185">
        <f>ROUND(I231*H231,2)</f>
        <v>0</v>
      </c>
      <c r="BL231" s="24" t="s">
        <v>177</v>
      </c>
      <c r="BM231" s="24" t="s">
        <v>987</v>
      </c>
    </row>
    <row r="232" spans="2:65" s="1" customFormat="1" ht="27">
      <c r="B232" s="41"/>
      <c r="D232" s="186" t="s">
        <v>179</v>
      </c>
      <c r="F232" s="187" t="s">
        <v>312</v>
      </c>
      <c r="I232" s="188"/>
      <c r="L232" s="41"/>
      <c r="M232" s="189"/>
      <c r="N232" s="42"/>
      <c r="O232" s="42"/>
      <c r="P232" s="42"/>
      <c r="Q232" s="42"/>
      <c r="R232" s="42"/>
      <c r="S232" s="42"/>
      <c r="T232" s="70"/>
      <c r="AT232" s="24" t="s">
        <v>179</v>
      </c>
      <c r="AU232" s="24" t="s">
        <v>84</v>
      </c>
    </row>
    <row r="233" spans="2:65" s="1" customFormat="1" ht="27">
      <c r="B233" s="41"/>
      <c r="D233" s="186" t="s">
        <v>181</v>
      </c>
      <c r="F233" s="190" t="s">
        <v>894</v>
      </c>
      <c r="I233" s="188"/>
      <c r="L233" s="41"/>
      <c r="M233" s="189"/>
      <c r="N233" s="42"/>
      <c r="O233" s="42"/>
      <c r="P233" s="42"/>
      <c r="Q233" s="42"/>
      <c r="R233" s="42"/>
      <c r="S233" s="42"/>
      <c r="T233" s="70"/>
      <c r="AT233" s="24" t="s">
        <v>181</v>
      </c>
      <c r="AU233" s="24" t="s">
        <v>84</v>
      </c>
    </row>
    <row r="234" spans="2:65" s="11" customFormat="1" ht="13.5">
      <c r="B234" s="191"/>
      <c r="D234" s="186" t="s">
        <v>183</v>
      </c>
      <c r="E234" s="192" t="s">
        <v>5</v>
      </c>
      <c r="F234" s="193" t="s">
        <v>988</v>
      </c>
      <c r="H234" s="194">
        <v>0.189</v>
      </c>
      <c r="I234" s="195"/>
      <c r="L234" s="191"/>
      <c r="M234" s="196"/>
      <c r="N234" s="197"/>
      <c r="O234" s="197"/>
      <c r="P234" s="197"/>
      <c r="Q234" s="197"/>
      <c r="R234" s="197"/>
      <c r="S234" s="197"/>
      <c r="T234" s="198"/>
      <c r="AT234" s="192" t="s">
        <v>183</v>
      </c>
      <c r="AU234" s="192" t="s">
        <v>84</v>
      </c>
      <c r="AV234" s="11" t="s">
        <v>84</v>
      </c>
      <c r="AW234" s="11" t="s">
        <v>39</v>
      </c>
      <c r="AX234" s="11" t="s">
        <v>75</v>
      </c>
      <c r="AY234" s="192" t="s">
        <v>171</v>
      </c>
    </row>
    <row r="235" spans="2:65" s="11" customFormat="1" ht="13.5">
      <c r="B235" s="191"/>
      <c r="D235" s="186" t="s">
        <v>183</v>
      </c>
      <c r="E235" s="192" t="s">
        <v>5</v>
      </c>
      <c r="F235" s="193" t="s">
        <v>989</v>
      </c>
      <c r="H235" s="194">
        <v>0.16400000000000001</v>
      </c>
      <c r="I235" s="195"/>
      <c r="L235" s="191"/>
      <c r="M235" s="196"/>
      <c r="N235" s="197"/>
      <c r="O235" s="197"/>
      <c r="P235" s="197"/>
      <c r="Q235" s="197"/>
      <c r="R235" s="197"/>
      <c r="S235" s="197"/>
      <c r="T235" s="198"/>
      <c r="AT235" s="192" t="s">
        <v>183</v>
      </c>
      <c r="AU235" s="192" t="s">
        <v>84</v>
      </c>
      <c r="AV235" s="11" t="s">
        <v>84</v>
      </c>
      <c r="AW235" s="11" t="s">
        <v>39</v>
      </c>
      <c r="AX235" s="11" t="s">
        <v>75</v>
      </c>
      <c r="AY235" s="192" t="s">
        <v>171</v>
      </c>
    </row>
    <row r="236" spans="2:65" s="13" customFormat="1" ht="13.5">
      <c r="B236" s="206"/>
      <c r="D236" s="186" t="s">
        <v>183</v>
      </c>
      <c r="E236" s="207" t="s">
        <v>5</v>
      </c>
      <c r="F236" s="208" t="s">
        <v>249</v>
      </c>
      <c r="H236" s="209">
        <v>0.35299999999999998</v>
      </c>
      <c r="I236" s="210"/>
      <c r="L236" s="206"/>
      <c r="M236" s="211"/>
      <c r="N236" s="212"/>
      <c r="O236" s="212"/>
      <c r="P236" s="212"/>
      <c r="Q236" s="212"/>
      <c r="R236" s="212"/>
      <c r="S236" s="212"/>
      <c r="T236" s="213"/>
      <c r="AT236" s="207" t="s">
        <v>183</v>
      </c>
      <c r="AU236" s="207" t="s">
        <v>84</v>
      </c>
      <c r="AV236" s="13" t="s">
        <v>177</v>
      </c>
      <c r="AW236" s="13" t="s">
        <v>39</v>
      </c>
      <c r="AX236" s="13" t="s">
        <v>24</v>
      </c>
      <c r="AY236" s="207" t="s">
        <v>171</v>
      </c>
    </row>
    <row r="237" spans="2:65" s="1" customFormat="1" ht="25.5" customHeight="1">
      <c r="B237" s="173"/>
      <c r="C237" s="174" t="s">
        <v>363</v>
      </c>
      <c r="D237" s="174" t="s">
        <v>173</v>
      </c>
      <c r="E237" s="175" t="s">
        <v>990</v>
      </c>
      <c r="F237" s="176" t="s">
        <v>991</v>
      </c>
      <c r="G237" s="177" t="s">
        <v>396</v>
      </c>
      <c r="H237" s="178">
        <v>6</v>
      </c>
      <c r="I237" s="179"/>
      <c r="J237" s="180">
        <f>ROUND(I237*H237,2)</f>
        <v>0</v>
      </c>
      <c r="K237" s="176" t="s">
        <v>5</v>
      </c>
      <c r="L237" s="41"/>
      <c r="M237" s="181" t="s">
        <v>5</v>
      </c>
      <c r="N237" s="182" t="s">
        <v>46</v>
      </c>
      <c r="O237" s="42"/>
      <c r="P237" s="183">
        <f>O237*H237</f>
        <v>0</v>
      </c>
      <c r="Q237" s="183">
        <v>2.2041900000000001</v>
      </c>
      <c r="R237" s="183">
        <f>Q237*H237</f>
        <v>13.22514</v>
      </c>
      <c r="S237" s="183">
        <v>0</v>
      </c>
      <c r="T237" s="184">
        <f>S237*H237</f>
        <v>0</v>
      </c>
      <c r="AR237" s="24" t="s">
        <v>177</v>
      </c>
      <c r="AT237" s="24" t="s">
        <v>173</v>
      </c>
      <c r="AU237" s="24" t="s">
        <v>84</v>
      </c>
      <c r="AY237" s="24" t="s">
        <v>171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24" t="s">
        <v>24</v>
      </c>
      <c r="BK237" s="185">
        <f>ROUND(I237*H237,2)</f>
        <v>0</v>
      </c>
      <c r="BL237" s="24" t="s">
        <v>177</v>
      </c>
      <c r="BM237" s="24" t="s">
        <v>992</v>
      </c>
    </row>
    <row r="238" spans="2:65" s="1" customFormat="1" ht="27">
      <c r="B238" s="41"/>
      <c r="D238" s="186" t="s">
        <v>179</v>
      </c>
      <c r="F238" s="187" t="s">
        <v>993</v>
      </c>
      <c r="I238" s="188"/>
      <c r="L238" s="41"/>
      <c r="M238" s="189"/>
      <c r="N238" s="42"/>
      <c r="O238" s="42"/>
      <c r="P238" s="42"/>
      <c r="Q238" s="42"/>
      <c r="R238" s="42"/>
      <c r="S238" s="42"/>
      <c r="T238" s="70"/>
      <c r="AT238" s="24" t="s">
        <v>179</v>
      </c>
      <c r="AU238" s="24" t="s">
        <v>84</v>
      </c>
    </row>
    <row r="239" spans="2:65" s="1" customFormat="1" ht="27">
      <c r="B239" s="41"/>
      <c r="D239" s="186" t="s">
        <v>181</v>
      </c>
      <c r="F239" s="190" t="s">
        <v>894</v>
      </c>
      <c r="I239" s="188"/>
      <c r="L239" s="41"/>
      <c r="M239" s="189"/>
      <c r="N239" s="42"/>
      <c r="O239" s="42"/>
      <c r="P239" s="42"/>
      <c r="Q239" s="42"/>
      <c r="R239" s="42"/>
      <c r="S239" s="42"/>
      <c r="T239" s="70"/>
      <c r="AT239" s="24" t="s">
        <v>181</v>
      </c>
      <c r="AU239" s="24" t="s">
        <v>84</v>
      </c>
    </row>
    <row r="240" spans="2:65" s="11" customFormat="1" ht="13.5">
      <c r="B240" s="191"/>
      <c r="D240" s="186" t="s">
        <v>183</v>
      </c>
      <c r="E240" s="192" t="s">
        <v>5</v>
      </c>
      <c r="F240" s="193" t="s">
        <v>210</v>
      </c>
      <c r="H240" s="194">
        <v>6</v>
      </c>
      <c r="I240" s="195"/>
      <c r="L240" s="191"/>
      <c r="M240" s="196"/>
      <c r="N240" s="197"/>
      <c r="O240" s="197"/>
      <c r="P240" s="197"/>
      <c r="Q240" s="197"/>
      <c r="R240" s="197"/>
      <c r="S240" s="197"/>
      <c r="T240" s="198"/>
      <c r="AT240" s="192" t="s">
        <v>183</v>
      </c>
      <c r="AU240" s="192" t="s">
        <v>84</v>
      </c>
      <c r="AV240" s="11" t="s">
        <v>84</v>
      </c>
      <c r="AW240" s="11" t="s">
        <v>39</v>
      </c>
      <c r="AX240" s="11" t="s">
        <v>24</v>
      </c>
      <c r="AY240" s="192" t="s">
        <v>171</v>
      </c>
    </row>
    <row r="241" spans="2:65" s="1" customFormat="1" ht="25.5" customHeight="1">
      <c r="B241" s="173"/>
      <c r="C241" s="214" t="s">
        <v>368</v>
      </c>
      <c r="D241" s="214" t="s">
        <v>256</v>
      </c>
      <c r="E241" s="215" t="s">
        <v>994</v>
      </c>
      <c r="F241" s="216" t="s">
        <v>995</v>
      </c>
      <c r="G241" s="217" t="s">
        <v>187</v>
      </c>
      <c r="H241" s="218">
        <v>3</v>
      </c>
      <c r="I241" s="219"/>
      <c r="J241" s="220">
        <f>ROUND(I241*H241,2)</f>
        <v>0</v>
      </c>
      <c r="K241" s="216" t="s">
        <v>195</v>
      </c>
      <c r="L241" s="221"/>
      <c r="M241" s="222" t="s">
        <v>5</v>
      </c>
      <c r="N241" s="223" t="s">
        <v>46</v>
      </c>
      <c r="O241" s="42"/>
      <c r="P241" s="183">
        <f>O241*H241</f>
        <v>0</v>
      </c>
      <c r="Q241" s="183">
        <v>3.46</v>
      </c>
      <c r="R241" s="183">
        <f>Q241*H241</f>
        <v>10.379999999999999</v>
      </c>
      <c r="S241" s="183">
        <v>0</v>
      </c>
      <c r="T241" s="184">
        <f>S241*H241</f>
        <v>0</v>
      </c>
      <c r="AR241" s="24" t="s">
        <v>221</v>
      </c>
      <c r="AT241" s="24" t="s">
        <v>256</v>
      </c>
      <c r="AU241" s="24" t="s">
        <v>84</v>
      </c>
      <c r="AY241" s="24" t="s">
        <v>171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24" t="s">
        <v>24</v>
      </c>
      <c r="BK241" s="185">
        <f>ROUND(I241*H241,2)</f>
        <v>0</v>
      </c>
      <c r="BL241" s="24" t="s">
        <v>177</v>
      </c>
      <c r="BM241" s="24" t="s">
        <v>996</v>
      </c>
    </row>
    <row r="242" spans="2:65" s="1" customFormat="1" ht="27">
      <c r="B242" s="41"/>
      <c r="D242" s="186" t="s">
        <v>179</v>
      </c>
      <c r="F242" s="187" t="s">
        <v>997</v>
      </c>
      <c r="I242" s="188"/>
      <c r="L242" s="41"/>
      <c r="M242" s="189"/>
      <c r="N242" s="42"/>
      <c r="O242" s="42"/>
      <c r="P242" s="42"/>
      <c r="Q242" s="42"/>
      <c r="R242" s="42"/>
      <c r="S242" s="42"/>
      <c r="T242" s="70"/>
      <c r="AT242" s="24" t="s">
        <v>179</v>
      </c>
      <c r="AU242" s="24" t="s">
        <v>84</v>
      </c>
    </row>
    <row r="243" spans="2:65" s="1" customFormat="1" ht="16.5" customHeight="1">
      <c r="B243" s="173"/>
      <c r="C243" s="174" t="s">
        <v>372</v>
      </c>
      <c r="D243" s="174" t="s">
        <v>173</v>
      </c>
      <c r="E243" s="175" t="s">
        <v>998</v>
      </c>
      <c r="F243" s="176" t="s">
        <v>999</v>
      </c>
      <c r="G243" s="177" t="s">
        <v>396</v>
      </c>
      <c r="H243" s="178">
        <v>6</v>
      </c>
      <c r="I243" s="179"/>
      <c r="J243" s="180">
        <f>ROUND(I243*H243,2)</f>
        <v>0</v>
      </c>
      <c r="K243" s="176" t="s">
        <v>195</v>
      </c>
      <c r="L243" s="41"/>
      <c r="M243" s="181" t="s">
        <v>5</v>
      </c>
      <c r="N243" s="182" t="s">
        <v>46</v>
      </c>
      <c r="O243" s="42"/>
      <c r="P243" s="183">
        <f>O243*H243</f>
        <v>0</v>
      </c>
      <c r="Q243" s="183">
        <v>0</v>
      </c>
      <c r="R243" s="183">
        <f>Q243*H243</f>
        <v>0</v>
      </c>
      <c r="S243" s="183">
        <v>3.06</v>
      </c>
      <c r="T243" s="184">
        <f>S243*H243</f>
        <v>18.36</v>
      </c>
      <c r="AR243" s="24" t="s">
        <v>177</v>
      </c>
      <c r="AT243" s="24" t="s">
        <v>173</v>
      </c>
      <c r="AU243" s="24" t="s">
        <v>84</v>
      </c>
      <c r="AY243" s="24" t="s">
        <v>171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24" t="s">
        <v>24</v>
      </c>
      <c r="BK243" s="185">
        <f>ROUND(I243*H243,2)</f>
        <v>0</v>
      </c>
      <c r="BL243" s="24" t="s">
        <v>177</v>
      </c>
      <c r="BM243" s="24" t="s">
        <v>1000</v>
      </c>
    </row>
    <row r="244" spans="2:65" s="1" customFormat="1" ht="27">
      <c r="B244" s="41"/>
      <c r="D244" s="186" t="s">
        <v>179</v>
      </c>
      <c r="F244" s="187" t="s">
        <v>1001</v>
      </c>
      <c r="I244" s="188"/>
      <c r="L244" s="41"/>
      <c r="M244" s="189"/>
      <c r="N244" s="42"/>
      <c r="O244" s="42"/>
      <c r="P244" s="42"/>
      <c r="Q244" s="42"/>
      <c r="R244" s="42"/>
      <c r="S244" s="42"/>
      <c r="T244" s="70"/>
      <c r="AT244" s="24" t="s">
        <v>179</v>
      </c>
      <c r="AU244" s="24" t="s">
        <v>84</v>
      </c>
    </row>
    <row r="245" spans="2:65" s="1" customFormat="1" ht="27">
      <c r="B245" s="41"/>
      <c r="D245" s="186" t="s">
        <v>181</v>
      </c>
      <c r="F245" s="190" t="s">
        <v>894</v>
      </c>
      <c r="I245" s="188"/>
      <c r="L245" s="41"/>
      <c r="M245" s="189"/>
      <c r="N245" s="42"/>
      <c r="O245" s="42"/>
      <c r="P245" s="42"/>
      <c r="Q245" s="42"/>
      <c r="R245" s="42"/>
      <c r="S245" s="42"/>
      <c r="T245" s="70"/>
      <c r="AT245" s="24" t="s">
        <v>181</v>
      </c>
      <c r="AU245" s="24" t="s">
        <v>84</v>
      </c>
    </row>
    <row r="246" spans="2:65" s="10" customFormat="1" ht="29.85" customHeight="1">
      <c r="B246" s="160"/>
      <c r="D246" s="161" t="s">
        <v>74</v>
      </c>
      <c r="E246" s="171" t="s">
        <v>418</v>
      </c>
      <c r="F246" s="171" t="s">
        <v>419</v>
      </c>
      <c r="I246" s="163"/>
      <c r="J246" s="172">
        <f>BK246</f>
        <v>0</v>
      </c>
      <c r="L246" s="160"/>
      <c r="M246" s="165"/>
      <c r="N246" s="166"/>
      <c r="O246" s="166"/>
      <c r="P246" s="167">
        <f>SUM(P247:P260)</f>
        <v>0</v>
      </c>
      <c r="Q246" s="166"/>
      <c r="R246" s="167">
        <f>SUM(R247:R260)</f>
        <v>0</v>
      </c>
      <c r="S246" s="166"/>
      <c r="T246" s="168">
        <f>SUM(T247:T260)</f>
        <v>0</v>
      </c>
      <c r="AR246" s="161" t="s">
        <v>24</v>
      </c>
      <c r="AT246" s="169" t="s">
        <v>74</v>
      </c>
      <c r="AU246" s="169" t="s">
        <v>24</v>
      </c>
      <c r="AY246" s="161" t="s">
        <v>171</v>
      </c>
      <c r="BK246" s="170">
        <f>SUM(BK247:BK260)</f>
        <v>0</v>
      </c>
    </row>
    <row r="247" spans="2:65" s="1" customFormat="1" ht="16.5" customHeight="1">
      <c r="B247" s="173"/>
      <c r="C247" s="174" t="s">
        <v>376</v>
      </c>
      <c r="D247" s="174" t="s">
        <v>173</v>
      </c>
      <c r="E247" s="175" t="s">
        <v>1002</v>
      </c>
      <c r="F247" s="176" t="s">
        <v>1003</v>
      </c>
      <c r="G247" s="177" t="s">
        <v>259</v>
      </c>
      <c r="H247" s="178">
        <v>27.59</v>
      </c>
      <c r="I247" s="179"/>
      <c r="J247" s="180">
        <f>ROUND(I247*H247,2)</f>
        <v>0</v>
      </c>
      <c r="K247" s="176" t="s">
        <v>195</v>
      </c>
      <c r="L247" s="41"/>
      <c r="M247" s="181" t="s">
        <v>5</v>
      </c>
      <c r="N247" s="182" t="s">
        <v>46</v>
      </c>
      <c r="O247" s="42"/>
      <c r="P247" s="183">
        <f>O247*H247</f>
        <v>0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AR247" s="24" t="s">
        <v>177</v>
      </c>
      <c r="AT247" s="24" t="s">
        <v>173</v>
      </c>
      <c r="AU247" s="24" t="s">
        <v>84</v>
      </c>
      <c r="AY247" s="24" t="s">
        <v>171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24" t="s">
        <v>24</v>
      </c>
      <c r="BK247" s="185">
        <f>ROUND(I247*H247,2)</f>
        <v>0</v>
      </c>
      <c r="BL247" s="24" t="s">
        <v>177</v>
      </c>
      <c r="BM247" s="24" t="s">
        <v>1004</v>
      </c>
    </row>
    <row r="248" spans="2:65" s="1" customFormat="1" ht="27">
      <c r="B248" s="41"/>
      <c r="D248" s="186" t="s">
        <v>179</v>
      </c>
      <c r="F248" s="187" t="s">
        <v>1005</v>
      </c>
      <c r="I248" s="188"/>
      <c r="L248" s="41"/>
      <c r="M248" s="189"/>
      <c r="N248" s="42"/>
      <c r="O248" s="42"/>
      <c r="P248" s="42"/>
      <c r="Q248" s="42"/>
      <c r="R248" s="42"/>
      <c r="S248" s="42"/>
      <c r="T248" s="70"/>
      <c r="AT248" s="24" t="s">
        <v>179</v>
      </c>
      <c r="AU248" s="24" t="s">
        <v>84</v>
      </c>
    </row>
    <row r="249" spans="2:65" s="1" customFormat="1" ht="25.5" customHeight="1">
      <c r="B249" s="173"/>
      <c r="C249" s="174" t="s">
        <v>381</v>
      </c>
      <c r="D249" s="174" t="s">
        <v>173</v>
      </c>
      <c r="E249" s="175" t="s">
        <v>1006</v>
      </c>
      <c r="F249" s="176" t="s">
        <v>1007</v>
      </c>
      <c r="G249" s="177" t="s">
        <v>259</v>
      </c>
      <c r="H249" s="178">
        <v>9.23</v>
      </c>
      <c r="I249" s="179"/>
      <c r="J249" s="180">
        <f>ROUND(I249*H249,2)</f>
        <v>0</v>
      </c>
      <c r="K249" s="176" t="s">
        <v>5</v>
      </c>
      <c r="L249" s="41"/>
      <c r="M249" s="181" t="s">
        <v>5</v>
      </c>
      <c r="N249" s="182" t="s">
        <v>46</v>
      </c>
      <c r="O249" s="42"/>
      <c r="P249" s="183">
        <f>O249*H249</f>
        <v>0</v>
      </c>
      <c r="Q249" s="183">
        <v>0</v>
      </c>
      <c r="R249" s="183">
        <f>Q249*H249</f>
        <v>0</v>
      </c>
      <c r="S249" s="183">
        <v>0</v>
      </c>
      <c r="T249" s="184">
        <f>S249*H249</f>
        <v>0</v>
      </c>
      <c r="AR249" s="24" t="s">
        <v>177</v>
      </c>
      <c r="AT249" s="24" t="s">
        <v>173</v>
      </c>
      <c r="AU249" s="24" t="s">
        <v>84</v>
      </c>
      <c r="AY249" s="24" t="s">
        <v>171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24" t="s">
        <v>24</v>
      </c>
      <c r="BK249" s="185">
        <f>ROUND(I249*H249,2)</f>
        <v>0</v>
      </c>
      <c r="BL249" s="24" t="s">
        <v>177</v>
      </c>
      <c r="BM249" s="24" t="s">
        <v>1008</v>
      </c>
    </row>
    <row r="250" spans="2:65" s="1" customFormat="1" ht="27">
      <c r="B250" s="41"/>
      <c r="D250" s="186" t="s">
        <v>179</v>
      </c>
      <c r="F250" s="187" t="s">
        <v>1005</v>
      </c>
      <c r="I250" s="188"/>
      <c r="L250" s="41"/>
      <c r="M250" s="189"/>
      <c r="N250" s="42"/>
      <c r="O250" s="42"/>
      <c r="P250" s="42"/>
      <c r="Q250" s="42"/>
      <c r="R250" s="42"/>
      <c r="S250" s="42"/>
      <c r="T250" s="70"/>
      <c r="AT250" s="24" t="s">
        <v>179</v>
      </c>
      <c r="AU250" s="24" t="s">
        <v>84</v>
      </c>
    </row>
    <row r="251" spans="2:65" s="12" customFormat="1" ht="13.5">
      <c r="B251" s="199"/>
      <c r="D251" s="186" t="s">
        <v>183</v>
      </c>
      <c r="E251" s="200" t="s">
        <v>5</v>
      </c>
      <c r="F251" s="201" t="s">
        <v>1009</v>
      </c>
      <c r="H251" s="200" t="s">
        <v>5</v>
      </c>
      <c r="I251" s="202"/>
      <c r="L251" s="199"/>
      <c r="M251" s="203"/>
      <c r="N251" s="204"/>
      <c r="O251" s="204"/>
      <c r="P251" s="204"/>
      <c r="Q251" s="204"/>
      <c r="R251" s="204"/>
      <c r="S251" s="204"/>
      <c r="T251" s="205"/>
      <c r="AT251" s="200" t="s">
        <v>183</v>
      </c>
      <c r="AU251" s="200" t="s">
        <v>84</v>
      </c>
      <c r="AV251" s="12" t="s">
        <v>24</v>
      </c>
      <c r="AW251" s="12" t="s">
        <v>39</v>
      </c>
      <c r="AX251" s="12" t="s">
        <v>75</v>
      </c>
      <c r="AY251" s="200" t="s">
        <v>171</v>
      </c>
    </row>
    <row r="252" spans="2:65" s="11" customFormat="1" ht="13.5">
      <c r="B252" s="191"/>
      <c r="D252" s="186" t="s">
        <v>183</v>
      </c>
      <c r="E252" s="192" t="s">
        <v>5</v>
      </c>
      <c r="F252" s="193" t="s">
        <v>1010</v>
      </c>
      <c r="H252" s="194">
        <v>9.23</v>
      </c>
      <c r="I252" s="195"/>
      <c r="L252" s="191"/>
      <c r="M252" s="196"/>
      <c r="N252" s="197"/>
      <c r="O252" s="197"/>
      <c r="P252" s="197"/>
      <c r="Q252" s="197"/>
      <c r="R252" s="197"/>
      <c r="S252" s="197"/>
      <c r="T252" s="198"/>
      <c r="AT252" s="192" t="s">
        <v>183</v>
      </c>
      <c r="AU252" s="192" t="s">
        <v>84</v>
      </c>
      <c r="AV252" s="11" t="s">
        <v>84</v>
      </c>
      <c r="AW252" s="11" t="s">
        <v>39</v>
      </c>
      <c r="AX252" s="11" t="s">
        <v>24</v>
      </c>
      <c r="AY252" s="192" t="s">
        <v>171</v>
      </c>
    </row>
    <row r="253" spans="2:65" s="1" customFormat="1" ht="16.5" customHeight="1">
      <c r="B253" s="173"/>
      <c r="C253" s="174" t="s">
        <v>385</v>
      </c>
      <c r="D253" s="174" t="s">
        <v>173</v>
      </c>
      <c r="E253" s="175" t="s">
        <v>1011</v>
      </c>
      <c r="F253" s="176" t="s">
        <v>1012</v>
      </c>
      <c r="G253" s="177" t="s">
        <v>259</v>
      </c>
      <c r="H253" s="178">
        <v>257.04000000000002</v>
      </c>
      <c r="I253" s="179"/>
      <c r="J253" s="180">
        <f>ROUND(I253*H253,2)</f>
        <v>0</v>
      </c>
      <c r="K253" s="176" t="s">
        <v>195</v>
      </c>
      <c r="L253" s="41"/>
      <c r="M253" s="181" t="s">
        <v>5</v>
      </c>
      <c r="N253" s="182" t="s">
        <v>46</v>
      </c>
      <c r="O253" s="42"/>
      <c r="P253" s="183">
        <f>O253*H253</f>
        <v>0</v>
      </c>
      <c r="Q253" s="183">
        <v>0</v>
      </c>
      <c r="R253" s="183">
        <f>Q253*H253</f>
        <v>0</v>
      </c>
      <c r="S253" s="183">
        <v>0</v>
      </c>
      <c r="T253" s="184">
        <f>S253*H253</f>
        <v>0</v>
      </c>
      <c r="AR253" s="24" t="s">
        <v>177</v>
      </c>
      <c r="AT253" s="24" t="s">
        <v>173</v>
      </c>
      <c r="AU253" s="24" t="s">
        <v>84</v>
      </c>
      <c r="AY253" s="24" t="s">
        <v>171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24" t="s">
        <v>24</v>
      </c>
      <c r="BK253" s="185">
        <f>ROUND(I253*H253,2)</f>
        <v>0</v>
      </c>
      <c r="BL253" s="24" t="s">
        <v>177</v>
      </c>
      <c r="BM253" s="24" t="s">
        <v>1013</v>
      </c>
    </row>
    <row r="254" spans="2:65" s="1" customFormat="1" ht="27">
      <c r="B254" s="41"/>
      <c r="D254" s="186" t="s">
        <v>179</v>
      </c>
      <c r="F254" s="187" t="s">
        <v>1014</v>
      </c>
      <c r="I254" s="188"/>
      <c r="L254" s="41"/>
      <c r="M254" s="189"/>
      <c r="N254" s="42"/>
      <c r="O254" s="42"/>
      <c r="P254" s="42"/>
      <c r="Q254" s="42"/>
      <c r="R254" s="42"/>
      <c r="S254" s="42"/>
      <c r="T254" s="70"/>
      <c r="AT254" s="24" t="s">
        <v>179</v>
      </c>
      <c r="AU254" s="24" t="s">
        <v>84</v>
      </c>
    </row>
    <row r="255" spans="2:65" s="12" customFormat="1" ht="13.5">
      <c r="B255" s="199"/>
      <c r="D255" s="186" t="s">
        <v>183</v>
      </c>
      <c r="E255" s="200" t="s">
        <v>5</v>
      </c>
      <c r="F255" s="201" t="s">
        <v>1015</v>
      </c>
      <c r="H255" s="200" t="s">
        <v>5</v>
      </c>
      <c r="I255" s="202"/>
      <c r="L255" s="199"/>
      <c r="M255" s="203"/>
      <c r="N255" s="204"/>
      <c r="O255" s="204"/>
      <c r="P255" s="204"/>
      <c r="Q255" s="204"/>
      <c r="R255" s="204"/>
      <c r="S255" s="204"/>
      <c r="T255" s="205"/>
      <c r="AT255" s="200" t="s">
        <v>183</v>
      </c>
      <c r="AU255" s="200" t="s">
        <v>84</v>
      </c>
      <c r="AV255" s="12" t="s">
        <v>24</v>
      </c>
      <c r="AW255" s="12" t="s">
        <v>39</v>
      </c>
      <c r="AX255" s="12" t="s">
        <v>75</v>
      </c>
      <c r="AY255" s="200" t="s">
        <v>171</v>
      </c>
    </row>
    <row r="256" spans="2:65" s="11" customFormat="1" ht="13.5">
      <c r="B256" s="191"/>
      <c r="D256" s="186" t="s">
        <v>183</v>
      </c>
      <c r="E256" s="192" t="s">
        <v>5</v>
      </c>
      <c r="F256" s="193" t="s">
        <v>1016</v>
      </c>
      <c r="H256" s="194">
        <v>18.36</v>
      </c>
      <c r="I256" s="195"/>
      <c r="L256" s="191"/>
      <c r="M256" s="196"/>
      <c r="N256" s="197"/>
      <c r="O256" s="197"/>
      <c r="P256" s="197"/>
      <c r="Q256" s="197"/>
      <c r="R256" s="197"/>
      <c r="S256" s="197"/>
      <c r="T256" s="198"/>
      <c r="AT256" s="192" t="s">
        <v>183</v>
      </c>
      <c r="AU256" s="192" t="s">
        <v>84</v>
      </c>
      <c r="AV256" s="11" t="s">
        <v>84</v>
      </c>
      <c r="AW256" s="11" t="s">
        <v>39</v>
      </c>
      <c r="AX256" s="11" t="s">
        <v>24</v>
      </c>
      <c r="AY256" s="192" t="s">
        <v>171</v>
      </c>
    </row>
    <row r="257" spans="2:65" s="11" customFormat="1" ht="13.5">
      <c r="B257" s="191"/>
      <c r="D257" s="186" t="s">
        <v>183</v>
      </c>
      <c r="F257" s="193" t="s">
        <v>1017</v>
      </c>
      <c r="H257" s="194">
        <v>257.04000000000002</v>
      </c>
      <c r="I257" s="195"/>
      <c r="L257" s="191"/>
      <c r="M257" s="196"/>
      <c r="N257" s="197"/>
      <c r="O257" s="197"/>
      <c r="P257" s="197"/>
      <c r="Q257" s="197"/>
      <c r="R257" s="197"/>
      <c r="S257" s="197"/>
      <c r="T257" s="198"/>
      <c r="AT257" s="192" t="s">
        <v>183</v>
      </c>
      <c r="AU257" s="192" t="s">
        <v>84</v>
      </c>
      <c r="AV257" s="11" t="s">
        <v>84</v>
      </c>
      <c r="AW257" s="11" t="s">
        <v>6</v>
      </c>
      <c r="AX257" s="11" t="s">
        <v>24</v>
      </c>
      <c r="AY257" s="192" t="s">
        <v>171</v>
      </c>
    </row>
    <row r="258" spans="2:65" s="1" customFormat="1" ht="16.5" customHeight="1">
      <c r="B258" s="173"/>
      <c r="C258" s="174" t="s">
        <v>389</v>
      </c>
      <c r="D258" s="174" t="s">
        <v>173</v>
      </c>
      <c r="E258" s="175" t="s">
        <v>1018</v>
      </c>
      <c r="F258" s="176" t="s">
        <v>823</v>
      </c>
      <c r="G258" s="177" t="s">
        <v>259</v>
      </c>
      <c r="H258" s="178">
        <v>39.676000000000002</v>
      </c>
      <c r="I258" s="179"/>
      <c r="J258" s="180">
        <f>ROUND(I258*H258,2)</f>
        <v>0</v>
      </c>
      <c r="K258" s="176" t="s">
        <v>195</v>
      </c>
      <c r="L258" s="41"/>
      <c r="M258" s="181" t="s">
        <v>5</v>
      </c>
      <c r="N258" s="182" t="s">
        <v>46</v>
      </c>
      <c r="O258" s="42"/>
      <c r="P258" s="183">
        <f>O258*H258</f>
        <v>0</v>
      </c>
      <c r="Q258" s="183">
        <v>0</v>
      </c>
      <c r="R258" s="183">
        <f>Q258*H258</f>
        <v>0</v>
      </c>
      <c r="S258" s="183">
        <v>0</v>
      </c>
      <c r="T258" s="184">
        <f>S258*H258</f>
        <v>0</v>
      </c>
      <c r="AR258" s="24" t="s">
        <v>177</v>
      </c>
      <c r="AT258" s="24" t="s">
        <v>173</v>
      </c>
      <c r="AU258" s="24" t="s">
        <v>84</v>
      </c>
      <c r="AY258" s="24" t="s">
        <v>171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24" t="s">
        <v>24</v>
      </c>
      <c r="BK258" s="185">
        <f>ROUND(I258*H258,2)</f>
        <v>0</v>
      </c>
      <c r="BL258" s="24" t="s">
        <v>177</v>
      </c>
      <c r="BM258" s="24" t="s">
        <v>1019</v>
      </c>
    </row>
    <row r="259" spans="2:65" s="1" customFormat="1" ht="13.5">
      <c r="B259" s="41"/>
      <c r="D259" s="186" t="s">
        <v>179</v>
      </c>
      <c r="F259" s="187" t="s">
        <v>1020</v>
      </c>
      <c r="I259" s="188"/>
      <c r="L259" s="41"/>
      <c r="M259" s="189"/>
      <c r="N259" s="42"/>
      <c r="O259" s="42"/>
      <c r="P259" s="42"/>
      <c r="Q259" s="42"/>
      <c r="R259" s="42"/>
      <c r="S259" s="42"/>
      <c r="T259" s="70"/>
      <c r="AT259" s="24" t="s">
        <v>179</v>
      </c>
      <c r="AU259" s="24" t="s">
        <v>84</v>
      </c>
    </row>
    <row r="260" spans="2:65" s="11" customFormat="1" ht="13.5">
      <c r="B260" s="191"/>
      <c r="D260" s="186" t="s">
        <v>183</v>
      </c>
      <c r="E260" s="192" t="s">
        <v>5</v>
      </c>
      <c r="F260" s="193" t="s">
        <v>1021</v>
      </c>
      <c r="H260" s="194">
        <v>39.676000000000002</v>
      </c>
      <c r="I260" s="195"/>
      <c r="L260" s="191"/>
      <c r="M260" s="196"/>
      <c r="N260" s="197"/>
      <c r="O260" s="197"/>
      <c r="P260" s="197"/>
      <c r="Q260" s="197"/>
      <c r="R260" s="197"/>
      <c r="S260" s="197"/>
      <c r="T260" s="198"/>
      <c r="AT260" s="192" t="s">
        <v>183</v>
      </c>
      <c r="AU260" s="192" t="s">
        <v>84</v>
      </c>
      <c r="AV260" s="11" t="s">
        <v>84</v>
      </c>
      <c r="AW260" s="11" t="s">
        <v>39</v>
      </c>
      <c r="AX260" s="11" t="s">
        <v>24</v>
      </c>
      <c r="AY260" s="192" t="s">
        <v>171</v>
      </c>
    </row>
    <row r="261" spans="2:65" s="10" customFormat="1" ht="29.85" customHeight="1">
      <c r="B261" s="160"/>
      <c r="D261" s="161" t="s">
        <v>74</v>
      </c>
      <c r="E261" s="171" t="s">
        <v>436</v>
      </c>
      <c r="F261" s="171" t="s">
        <v>437</v>
      </c>
      <c r="I261" s="163"/>
      <c r="J261" s="172">
        <f>BK261</f>
        <v>0</v>
      </c>
      <c r="L261" s="160"/>
      <c r="M261" s="165"/>
      <c r="N261" s="166"/>
      <c r="O261" s="166"/>
      <c r="P261" s="167">
        <f>SUM(P262:P263)</f>
        <v>0</v>
      </c>
      <c r="Q261" s="166"/>
      <c r="R261" s="167">
        <f>SUM(R262:R263)</f>
        <v>0</v>
      </c>
      <c r="S261" s="166"/>
      <c r="T261" s="168">
        <f>SUM(T262:T263)</f>
        <v>0</v>
      </c>
      <c r="AR261" s="161" t="s">
        <v>24</v>
      </c>
      <c r="AT261" s="169" t="s">
        <v>74</v>
      </c>
      <c r="AU261" s="169" t="s">
        <v>24</v>
      </c>
      <c r="AY261" s="161" t="s">
        <v>171</v>
      </c>
      <c r="BK261" s="170">
        <f>SUM(BK262:BK263)</f>
        <v>0</v>
      </c>
    </row>
    <row r="262" spans="2:65" s="1" customFormat="1" ht="16.5" customHeight="1">
      <c r="B262" s="173"/>
      <c r="C262" s="174" t="s">
        <v>393</v>
      </c>
      <c r="D262" s="174" t="s">
        <v>173</v>
      </c>
      <c r="E262" s="175" t="s">
        <v>439</v>
      </c>
      <c r="F262" s="176" t="s">
        <v>440</v>
      </c>
      <c r="G262" s="177" t="s">
        <v>259</v>
      </c>
      <c r="H262" s="178">
        <v>130.02699999999999</v>
      </c>
      <c r="I262" s="179"/>
      <c r="J262" s="180">
        <f>ROUND(I262*H262,2)</f>
        <v>0</v>
      </c>
      <c r="K262" s="176" t="s">
        <v>195</v>
      </c>
      <c r="L262" s="41"/>
      <c r="M262" s="181" t="s">
        <v>5</v>
      </c>
      <c r="N262" s="182" t="s">
        <v>46</v>
      </c>
      <c r="O262" s="42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AR262" s="24" t="s">
        <v>177</v>
      </c>
      <c r="AT262" s="24" t="s">
        <v>173</v>
      </c>
      <c r="AU262" s="24" t="s">
        <v>84</v>
      </c>
      <c r="AY262" s="24" t="s">
        <v>171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24" t="s">
        <v>24</v>
      </c>
      <c r="BK262" s="185">
        <f>ROUND(I262*H262,2)</f>
        <v>0</v>
      </c>
      <c r="BL262" s="24" t="s">
        <v>177</v>
      </c>
      <c r="BM262" s="24" t="s">
        <v>1022</v>
      </c>
    </row>
    <row r="263" spans="2:65" s="1" customFormat="1" ht="13.5">
      <c r="B263" s="41"/>
      <c r="D263" s="186" t="s">
        <v>179</v>
      </c>
      <c r="F263" s="187" t="s">
        <v>442</v>
      </c>
      <c r="I263" s="188"/>
      <c r="L263" s="41"/>
      <c r="M263" s="189"/>
      <c r="N263" s="42"/>
      <c r="O263" s="42"/>
      <c r="P263" s="42"/>
      <c r="Q263" s="42"/>
      <c r="R263" s="42"/>
      <c r="S263" s="42"/>
      <c r="T263" s="70"/>
      <c r="AT263" s="24" t="s">
        <v>179</v>
      </c>
      <c r="AU263" s="24" t="s">
        <v>84</v>
      </c>
    </row>
    <row r="264" spans="2:65" s="10" customFormat="1" ht="37.35" customHeight="1">
      <c r="B264" s="160"/>
      <c r="D264" s="161" t="s">
        <v>74</v>
      </c>
      <c r="E264" s="162" t="s">
        <v>524</v>
      </c>
      <c r="F264" s="162" t="s">
        <v>525</v>
      </c>
      <c r="I264" s="163"/>
      <c r="J264" s="164">
        <f>BK264</f>
        <v>0</v>
      </c>
      <c r="L264" s="160"/>
      <c r="M264" s="165"/>
      <c r="N264" s="166"/>
      <c r="O264" s="166"/>
      <c r="P264" s="167">
        <f>P265</f>
        <v>0</v>
      </c>
      <c r="Q264" s="166"/>
      <c r="R264" s="167">
        <f>R265</f>
        <v>0</v>
      </c>
      <c r="S264" s="166"/>
      <c r="T264" s="168">
        <f>T265</f>
        <v>0</v>
      </c>
      <c r="AR264" s="161" t="s">
        <v>84</v>
      </c>
      <c r="AT264" s="169" t="s">
        <v>74</v>
      </c>
      <c r="AU264" s="169" t="s">
        <v>75</v>
      </c>
      <c r="AY264" s="161" t="s">
        <v>171</v>
      </c>
      <c r="BK264" s="170">
        <f>BK265</f>
        <v>0</v>
      </c>
    </row>
    <row r="265" spans="2:65" s="10" customFormat="1" ht="19.899999999999999" customHeight="1">
      <c r="B265" s="160"/>
      <c r="D265" s="161" t="s">
        <v>74</v>
      </c>
      <c r="E265" s="171" t="s">
        <v>1023</v>
      </c>
      <c r="F265" s="171" t="s">
        <v>1024</v>
      </c>
      <c r="I265" s="163"/>
      <c r="J265" s="172">
        <f>BK265</f>
        <v>0</v>
      </c>
      <c r="L265" s="160"/>
      <c r="M265" s="165"/>
      <c r="N265" s="166"/>
      <c r="O265" s="166"/>
      <c r="P265" s="167">
        <f>SUM(P266:P271)</f>
        <v>0</v>
      </c>
      <c r="Q265" s="166"/>
      <c r="R265" s="167">
        <f>SUM(R266:R271)</f>
        <v>0</v>
      </c>
      <c r="S265" s="166"/>
      <c r="T265" s="168">
        <f>SUM(T266:T271)</f>
        <v>0</v>
      </c>
      <c r="AR265" s="161" t="s">
        <v>84</v>
      </c>
      <c r="AT265" s="169" t="s">
        <v>74</v>
      </c>
      <c r="AU265" s="169" t="s">
        <v>24</v>
      </c>
      <c r="AY265" s="161" t="s">
        <v>171</v>
      </c>
      <c r="BK265" s="170">
        <f>SUM(BK266:BK271)</f>
        <v>0</v>
      </c>
    </row>
    <row r="266" spans="2:65" s="1" customFormat="1" ht="25.5" customHeight="1">
      <c r="B266" s="173"/>
      <c r="C266" s="174" t="s">
        <v>398</v>
      </c>
      <c r="D266" s="174" t="s">
        <v>173</v>
      </c>
      <c r="E266" s="175" t="s">
        <v>1025</v>
      </c>
      <c r="F266" s="176" t="s">
        <v>1026</v>
      </c>
      <c r="G266" s="177" t="s">
        <v>1027</v>
      </c>
      <c r="H266" s="178">
        <v>138.72999999999999</v>
      </c>
      <c r="I266" s="179"/>
      <c r="J266" s="180">
        <f>ROUND(I266*H266,2)</f>
        <v>0</v>
      </c>
      <c r="K266" s="176" t="s">
        <v>5</v>
      </c>
      <c r="L266" s="41"/>
      <c r="M266" s="181" t="s">
        <v>5</v>
      </c>
      <c r="N266" s="182" t="s">
        <v>46</v>
      </c>
      <c r="O266" s="42"/>
      <c r="P266" s="183">
        <f>O266*H266</f>
        <v>0</v>
      </c>
      <c r="Q266" s="183">
        <v>0</v>
      </c>
      <c r="R266" s="183">
        <f>Q266*H266</f>
        <v>0</v>
      </c>
      <c r="S266" s="183">
        <v>0</v>
      </c>
      <c r="T266" s="184">
        <f>S266*H266</f>
        <v>0</v>
      </c>
      <c r="AR266" s="24" t="s">
        <v>125</v>
      </c>
      <c r="AT266" s="24" t="s">
        <v>173</v>
      </c>
      <c r="AU266" s="24" t="s">
        <v>84</v>
      </c>
      <c r="AY266" s="24" t="s">
        <v>171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24" t="s">
        <v>24</v>
      </c>
      <c r="BK266" s="185">
        <f>ROUND(I266*H266,2)</f>
        <v>0</v>
      </c>
      <c r="BL266" s="24" t="s">
        <v>125</v>
      </c>
      <c r="BM266" s="24" t="s">
        <v>1028</v>
      </c>
    </row>
    <row r="267" spans="2:65" s="1" customFormat="1" ht="135">
      <c r="B267" s="41"/>
      <c r="D267" s="186" t="s">
        <v>179</v>
      </c>
      <c r="F267" s="187" t="s">
        <v>1029</v>
      </c>
      <c r="I267" s="188"/>
      <c r="L267" s="41"/>
      <c r="M267" s="189"/>
      <c r="N267" s="42"/>
      <c r="O267" s="42"/>
      <c r="P267" s="42"/>
      <c r="Q267" s="42"/>
      <c r="R267" s="42"/>
      <c r="S267" s="42"/>
      <c r="T267" s="70"/>
      <c r="AT267" s="24" t="s">
        <v>179</v>
      </c>
      <c r="AU267" s="24" t="s">
        <v>84</v>
      </c>
    </row>
    <row r="268" spans="2:65" s="1" customFormat="1" ht="27">
      <c r="B268" s="41"/>
      <c r="D268" s="186" t="s">
        <v>181</v>
      </c>
      <c r="F268" s="190" t="s">
        <v>894</v>
      </c>
      <c r="I268" s="188"/>
      <c r="L268" s="41"/>
      <c r="M268" s="189"/>
      <c r="N268" s="42"/>
      <c r="O268" s="42"/>
      <c r="P268" s="42"/>
      <c r="Q268" s="42"/>
      <c r="R268" s="42"/>
      <c r="S268" s="42"/>
      <c r="T268" s="70"/>
      <c r="AT268" s="24" t="s">
        <v>181</v>
      </c>
      <c r="AU268" s="24" t="s">
        <v>84</v>
      </c>
    </row>
    <row r="269" spans="2:65" s="11" customFormat="1" ht="13.5">
      <c r="B269" s="191"/>
      <c r="D269" s="186" t="s">
        <v>183</v>
      </c>
      <c r="E269" s="192" t="s">
        <v>5</v>
      </c>
      <c r="F269" s="193" t="s">
        <v>1030</v>
      </c>
      <c r="H269" s="194">
        <v>138.72999999999999</v>
      </c>
      <c r="I269" s="195"/>
      <c r="L269" s="191"/>
      <c r="M269" s="196"/>
      <c r="N269" s="197"/>
      <c r="O269" s="197"/>
      <c r="P269" s="197"/>
      <c r="Q269" s="197"/>
      <c r="R269" s="197"/>
      <c r="S269" s="197"/>
      <c r="T269" s="198"/>
      <c r="AT269" s="192" t="s">
        <v>183</v>
      </c>
      <c r="AU269" s="192" t="s">
        <v>84</v>
      </c>
      <c r="AV269" s="11" t="s">
        <v>84</v>
      </c>
      <c r="AW269" s="11" t="s">
        <v>39</v>
      </c>
      <c r="AX269" s="11" t="s">
        <v>24</v>
      </c>
      <c r="AY269" s="192" t="s">
        <v>171</v>
      </c>
    </row>
    <row r="270" spans="2:65" s="1" customFormat="1" ht="16.5" customHeight="1">
      <c r="B270" s="173"/>
      <c r="C270" s="174" t="s">
        <v>404</v>
      </c>
      <c r="D270" s="174" t="s">
        <v>173</v>
      </c>
      <c r="E270" s="175" t="s">
        <v>1031</v>
      </c>
      <c r="F270" s="176" t="s">
        <v>1032</v>
      </c>
      <c r="G270" s="177" t="s">
        <v>1033</v>
      </c>
      <c r="H270" s="241"/>
      <c r="I270" s="179"/>
      <c r="J270" s="180">
        <f>ROUND(I270*H270,2)</f>
        <v>0</v>
      </c>
      <c r="K270" s="176" t="s">
        <v>195</v>
      </c>
      <c r="L270" s="41"/>
      <c r="M270" s="181" t="s">
        <v>5</v>
      </c>
      <c r="N270" s="182" t="s">
        <v>46</v>
      </c>
      <c r="O270" s="42"/>
      <c r="P270" s="183">
        <f>O270*H270</f>
        <v>0</v>
      </c>
      <c r="Q270" s="183">
        <v>0</v>
      </c>
      <c r="R270" s="183">
        <f>Q270*H270</f>
        <v>0</v>
      </c>
      <c r="S270" s="183">
        <v>0</v>
      </c>
      <c r="T270" s="184">
        <f>S270*H270</f>
        <v>0</v>
      </c>
      <c r="AR270" s="24" t="s">
        <v>125</v>
      </c>
      <c r="AT270" s="24" t="s">
        <v>173</v>
      </c>
      <c r="AU270" s="24" t="s">
        <v>84</v>
      </c>
      <c r="AY270" s="24" t="s">
        <v>171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24" t="s">
        <v>24</v>
      </c>
      <c r="BK270" s="185">
        <f>ROUND(I270*H270,2)</f>
        <v>0</v>
      </c>
      <c r="BL270" s="24" t="s">
        <v>125</v>
      </c>
      <c r="BM270" s="24" t="s">
        <v>1034</v>
      </c>
    </row>
    <row r="271" spans="2:65" s="1" customFormat="1" ht="27">
      <c r="B271" s="41"/>
      <c r="D271" s="186" t="s">
        <v>179</v>
      </c>
      <c r="F271" s="187" t="s">
        <v>1035</v>
      </c>
      <c r="I271" s="188"/>
      <c r="L271" s="41"/>
      <c r="M271" s="189"/>
      <c r="N271" s="42"/>
      <c r="O271" s="42"/>
      <c r="P271" s="42"/>
      <c r="Q271" s="42"/>
      <c r="R271" s="42"/>
      <c r="S271" s="42"/>
      <c r="T271" s="70"/>
      <c r="AT271" s="24" t="s">
        <v>179</v>
      </c>
      <c r="AU271" s="24" t="s">
        <v>84</v>
      </c>
    </row>
    <row r="272" spans="2:65" s="10" customFormat="1" ht="37.35" customHeight="1">
      <c r="B272" s="160"/>
      <c r="D272" s="161" t="s">
        <v>74</v>
      </c>
      <c r="E272" s="162" t="s">
        <v>256</v>
      </c>
      <c r="F272" s="162" t="s">
        <v>1036</v>
      </c>
      <c r="I272" s="163"/>
      <c r="J272" s="164">
        <f>BK272</f>
        <v>0</v>
      </c>
      <c r="L272" s="160"/>
      <c r="M272" s="165"/>
      <c r="N272" s="166"/>
      <c r="O272" s="166"/>
      <c r="P272" s="167">
        <f>P273+P323</f>
        <v>0</v>
      </c>
      <c r="Q272" s="166"/>
      <c r="R272" s="167">
        <f>R273+R323</f>
        <v>0.25268550000000001</v>
      </c>
      <c r="S272" s="166"/>
      <c r="T272" s="168">
        <f>T273+T323</f>
        <v>0</v>
      </c>
      <c r="AR272" s="161" t="s">
        <v>191</v>
      </c>
      <c r="AT272" s="169" t="s">
        <v>74</v>
      </c>
      <c r="AU272" s="169" t="s">
        <v>75</v>
      </c>
      <c r="AY272" s="161" t="s">
        <v>171</v>
      </c>
      <c r="BK272" s="170">
        <f>BK273+BK323</f>
        <v>0</v>
      </c>
    </row>
    <row r="273" spans="2:65" s="10" customFormat="1" ht="19.899999999999999" customHeight="1">
      <c r="B273" s="160"/>
      <c r="D273" s="161" t="s">
        <v>74</v>
      </c>
      <c r="E273" s="171" t="s">
        <v>1037</v>
      </c>
      <c r="F273" s="171" t="s">
        <v>1038</v>
      </c>
      <c r="I273" s="163"/>
      <c r="J273" s="172">
        <f>BK273</f>
        <v>0</v>
      </c>
      <c r="L273" s="160"/>
      <c r="M273" s="165"/>
      <c r="N273" s="166"/>
      <c r="O273" s="166"/>
      <c r="P273" s="167">
        <f>SUM(P274:P322)</f>
        <v>0</v>
      </c>
      <c r="Q273" s="166"/>
      <c r="R273" s="167">
        <f>SUM(R274:R322)</f>
        <v>0.24533549999999998</v>
      </c>
      <c r="S273" s="166"/>
      <c r="T273" s="168">
        <f>SUM(T274:T322)</f>
        <v>0</v>
      </c>
      <c r="AR273" s="161" t="s">
        <v>191</v>
      </c>
      <c r="AT273" s="169" t="s">
        <v>74</v>
      </c>
      <c r="AU273" s="169" t="s">
        <v>24</v>
      </c>
      <c r="AY273" s="161" t="s">
        <v>171</v>
      </c>
      <c r="BK273" s="170">
        <f>SUM(BK274:BK322)</f>
        <v>0</v>
      </c>
    </row>
    <row r="274" spans="2:65" s="1" customFormat="1" ht="16.5" customHeight="1">
      <c r="B274" s="173"/>
      <c r="C274" s="174" t="s">
        <v>408</v>
      </c>
      <c r="D274" s="174" t="s">
        <v>173</v>
      </c>
      <c r="E274" s="175" t="s">
        <v>1039</v>
      </c>
      <c r="F274" s="176" t="s">
        <v>1040</v>
      </c>
      <c r="G274" s="177" t="s">
        <v>396</v>
      </c>
      <c r="H274" s="178">
        <v>215</v>
      </c>
      <c r="I274" s="179"/>
      <c r="J274" s="180">
        <f>ROUND(I274*H274,2)</f>
        <v>0</v>
      </c>
      <c r="K274" s="176" t="s">
        <v>195</v>
      </c>
      <c r="L274" s="41"/>
      <c r="M274" s="181" t="s">
        <v>5</v>
      </c>
      <c r="N274" s="182" t="s">
        <v>46</v>
      </c>
      <c r="O274" s="42"/>
      <c r="P274" s="183">
        <f>O274*H274</f>
        <v>0</v>
      </c>
      <c r="Q274" s="183">
        <v>0</v>
      </c>
      <c r="R274" s="183">
        <f>Q274*H274</f>
        <v>0</v>
      </c>
      <c r="S274" s="183">
        <v>0</v>
      </c>
      <c r="T274" s="184">
        <f>S274*H274</f>
        <v>0</v>
      </c>
      <c r="AR274" s="24" t="s">
        <v>1041</v>
      </c>
      <c r="AT274" s="24" t="s">
        <v>173</v>
      </c>
      <c r="AU274" s="24" t="s">
        <v>84</v>
      </c>
      <c r="AY274" s="24" t="s">
        <v>171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24" t="s">
        <v>24</v>
      </c>
      <c r="BK274" s="185">
        <f>ROUND(I274*H274,2)</f>
        <v>0</v>
      </c>
      <c r="BL274" s="24" t="s">
        <v>1041</v>
      </c>
      <c r="BM274" s="24" t="s">
        <v>1042</v>
      </c>
    </row>
    <row r="275" spans="2:65" s="1" customFormat="1" ht="27">
      <c r="B275" s="41"/>
      <c r="D275" s="186" t="s">
        <v>179</v>
      </c>
      <c r="F275" s="187" t="s">
        <v>1043</v>
      </c>
      <c r="I275" s="188"/>
      <c r="L275" s="41"/>
      <c r="M275" s="189"/>
      <c r="N275" s="42"/>
      <c r="O275" s="42"/>
      <c r="P275" s="42"/>
      <c r="Q275" s="42"/>
      <c r="R275" s="42"/>
      <c r="S275" s="42"/>
      <c r="T275" s="70"/>
      <c r="AT275" s="24" t="s">
        <v>179</v>
      </c>
      <c r="AU275" s="24" t="s">
        <v>84</v>
      </c>
    </row>
    <row r="276" spans="2:65" s="1" customFormat="1" ht="27">
      <c r="B276" s="41"/>
      <c r="D276" s="186" t="s">
        <v>181</v>
      </c>
      <c r="F276" s="190" t="s">
        <v>894</v>
      </c>
      <c r="I276" s="188"/>
      <c r="L276" s="41"/>
      <c r="M276" s="189"/>
      <c r="N276" s="42"/>
      <c r="O276" s="42"/>
      <c r="P276" s="42"/>
      <c r="Q276" s="42"/>
      <c r="R276" s="42"/>
      <c r="S276" s="42"/>
      <c r="T276" s="70"/>
      <c r="AT276" s="24" t="s">
        <v>181</v>
      </c>
      <c r="AU276" s="24" t="s">
        <v>84</v>
      </c>
    </row>
    <row r="277" spans="2:65" s="1" customFormat="1" ht="16.5" customHeight="1">
      <c r="B277" s="173"/>
      <c r="C277" s="214" t="s">
        <v>413</v>
      </c>
      <c r="D277" s="214" t="s">
        <v>256</v>
      </c>
      <c r="E277" s="215" t="s">
        <v>1044</v>
      </c>
      <c r="F277" s="216" t="s">
        <v>1045</v>
      </c>
      <c r="G277" s="217" t="s">
        <v>396</v>
      </c>
      <c r="H277" s="218">
        <v>215</v>
      </c>
      <c r="I277" s="219"/>
      <c r="J277" s="220">
        <f>ROUND(I277*H277,2)</f>
        <v>0</v>
      </c>
      <c r="K277" s="216" t="s">
        <v>195</v>
      </c>
      <c r="L277" s="221"/>
      <c r="M277" s="222" t="s">
        <v>5</v>
      </c>
      <c r="N277" s="223" t="s">
        <v>46</v>
      </c>
      <c r="O277" s="42"/>
      <c r="P277" s="183">
        <f>O277*H277</f>
        <v>0</v>
      </c>
      <c r="Q277" s="183">
        <v>3.5E-4</v>
      </c>
      <c r="R277" s="183">
        <f>Q277*H277</f>
        <v>7.5249999999999997E-2</v>
      </c>
      <c r="S277" s="183">
        <v>0</v>
      </c>
      <c r="T277" s="184">
        <f>S277*H277</f>
        <v>0</v>
      </c>
      <c r="AR277" s="24" t="s">
        <v>1046</v>
      </c>
      <c r="AT277" s="24" t="s">
        <v>256</v>
      </c>
      <c r="AU277" s="24" t="s">
        <v>84</v>
      </c>
      <c r="AY277" s="24" t="s">
        <v>171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24" t="s">
        <v>24</v>
      </c>
      <c r="BK277" s="185">
        <f>ROUND(I277*H277,2)</f>
        <v>0</v>
      </c>
      <c r="BL277" s="24" t="s">
        <v>1046</v>
      </c>
      <c r="BM277" s="24" t="s">
        <v>1047</v>
      </c>
    </row>
    <row r="278" spans="2:65" s="1" customFormat="1" ht="27">
      <c r="B278" s="41"/>
      <c r="D278" s="186" t="s">
        <v>179</v>
      </c>
      <c r="F278" s="187" t="s">
        <v>1048</v>
      </c>
      <c r="I278" s="188"/>
      <c r="L278" s="41"/>
      <c r="M278" s="189"/>
      <c r="N278" s="42"/>
      <c r="O278" s="42"/>
      <c r="P278" s="42"/>
      <c r="Q278" s="42"/>
      <c r="R278" s="42"/>
      <c r="S278" s="42"/>
      <c r="T278" s="70"/>
      <c r="AT278" s="24" t="s">
        <v>179</v>
      </c>
      <c r="AU278" s="24" t="s">
        <v>84</v>
      </c>
    </row>
    <row r="279" spans="2:65" s="1" customFormat="1" ht="27">
      <c r="B279" s="41"/>
      <c r="D279" s="186" t="s">
        <v>181</v>
      </c>
      <c r="F279" s="190" t="s">
        <v>1049</v>
      </c>
      <c r="I279" s="188"/>
      <c r="L279" s="41"/>
      <c r="M279" s="189"/>
      <c r="N279" s="42"/>
      <c r="O279" s="42"/>
      <c r="P279" s="42"/>
      <c r="Q279" s="42"/>
      <c r="R279" s="42"/>
      <c r="S279" s="42"/>
      <c r="T279" s="70"/>
      <c r="AT279" s="24" t="s">
        <v>181</v>
      </c>
      <c r="AU279" s="24" t="s">
        <v>84</v>
      </c>
    </row>
    <row r="280" spans="2:65" s="1" customFormat="1" ht="16.5" customHeight="1">
      <c r="B280" s="173"/>
      <c r="C280" s="174" t="s">
        <v>420</v>
      </c>
      <c r="D280" s="174" t="s">
        <v>173</v>
      </c>
      <c r="E280" s="175" t="s">
        <v>1050</v>
      </c>
      <c r="F280" s="176" t="s">
        <v>1051</v>
      </c>
      <c r="G280" s="177" t="s">
        <v>396</v>
      </c>
      <c r="H280" s="178">
        <v>7</v>
      </c>
      <c r="I280" s="179"/>
      <c r="J280" s="180">
        <f>ROUND(I280*H280,2)</f>
        <v>0</v>
      </c>
      <c r="K280" s="176" t="s">
        <v>195</v>
      </c>
      <c r="L280" s="41"/>
      <c r="M280" s="181" t="s">
        <v>5</v>
      </c>
      <c r="N280" s="182" t="s">
        <v>46</v>
      </c>
      <c r="O280" s="42"/>
      <c r="P280" s="183">
        <f>O280*H280</f>
        <v>0</v>
      </c>
      <c r="Q280" s="183">
        <v>0</v>
      </c>
      <c r="R280" s="183">
        <f>Q280*H280</f>
        <v>0</v>
      </c>
      <c r="S280" s="183">
        <v>0</v>
      </c>
      <c r="T280" s="184">
        <f>S280*H280</f>
        <v>0</v>
      </c>
      <c r="AR280" s="24" t="s">
        <v>1041</v>
      </c>
      <c r="AT280" s="24" t="s">
        <v>173</v>
      </c>
      <c r="AU280" s="24" t="s">
        <v>84</v>
      </c>
      <c r="AY280" s="24" t="s">
        <v>171</v>
      </c>
      <c r="BE280" s="185">
        <f>IF(N280="základní",J280,0)</f>
        <v>0</v>
      </c>
      <c r="BF280" s="185">
        <f>IF(N280="snížená",J280,0)</f>
        <v>0</v>
      </c>
      <c r="BG280" s="185">
        <f>IF(N280="zákl. přenesená",J280,0)</f>
        <v>0</v>
      </c>
      <c r="BH280" s="185">
        <f>IF(N280="sníž. přenesená",J280,0)</f>
        <v>0</v>
      </c>
      <c r="BI280" s="185">
        <f>IF(N280="nulová",J280,0)</f>
        <v>0</v>
      </c>
      <c r="BJ280" s="24" t="s">
        <v>24</v>
      </c>
      <c r="BK280" s="185">
        <f>ROUND(I280*H280,2)</f>
        <v>0</v>
      </c>
      <c r="BL280" s="24" t="s">
        <v>1041</v>
      </c>
      <c r="BM280" s="24" t="s">
        <v>1052</v>
      </c>
    </row>
    <row r="281" spans="2:65" s="1" customFormat="1" ht="27">
      <c r="B281" s="41"/>
      <c r="D281" s="186" t="s">
        <v>179</v>
      </c>
      <c r="F281" s="187" t="s">
        <v>1053</v>
      </c>
      <c r="I281" s="188"/>
      <c r="L281" s="41"/>
      <c r="M281" s="189"/>
      <c r="N281" s="42"/>
      <c r="O281" s="42"/>
      <c r="P281" s="42"/>
      <c r="Q281" s="42"/>
      <c r="R281" s="42"/>
      <c r="S281" s="42"/>
      <c r="T281" s="70"/>
      <c r="AT281" s="24" t="s">
        <v>179</v>
      </c>
      <c r="AU281" s="24" t="s">
        <v>84</v>
      </c>
    </row>
    <row r="282" spans="2:65" s="1" customFormat="1" ht="27">
      <c r="B282" s="41"/>
      <c r="D282" s="186" t="s">
        <v>181</v>
      </c>
      <c r="F282" s="190" t="s">
        <v>894</v>
      </c>
      <c r="I282" s="188"/>
      <c r="L282" s="41"/>
      <c r="M282" s="189"/>
      <c r="N282" s="42"/>
      <c r="O282" s="42"/>
      <c r="P282" s="42"/>
      <c r="Q282" s="42"/>
      <c r="R282" s="42"/>
      <c r="S282" s="42"/>
      <c r="T282" s="70"/>
      <c r="AT282" s="24" t="s">
        <v>181</v>
      </c>
      <c r="AU282" s="24" t="s">
        <v>84</v>
      </c>
    </row>
    <row r="283" spans="2:65" s="1" customFormat="1" ht="16.5" customHeight="1">
      <c r="B283" s="173"/>
      <c r="C283" s="214" t="s">
        <v>426</v>
      </c>
      <c r="D283" s="214" t="s">
        <v>256</v>
      </c>
      <c r="E283" s="215" t="s">
        <v>1054</v>
      </c>
      <c r="F283" s="216" t="s">
        <v>1055</v>
      </c>
      <c r="G283" s="217" t="s">
        <v>396</v>
      </c>
      <c r="H283" s="218">
        <v>7</v>
      </c>
      <c r="I283" s="219"/>
      <c r="J283" s="220">
        <f>ROUND(I283*H283,2)</f>
        <v>0</v>
      </c>
      <c r="K283" s="216" t="s">
        <v>195</v>
      </c>
      <c r="L283" s="221"/>
      <c r="M283" s="222" t="s">
        <v>5</v>
      </c>
      <c r="N283" s="223" t="s">
        <v>46</v>
      </c>
      <c r="O283" s="42"/>
      <c r="P283" s="183">
        <f>O283*H283</f>
        <v>0</v>
      </c>
      <c r="Q283" s="183">
        <v>6.8999999999999997E-4</v>
      </c>
      <c r="R283" s="183">
        <f>Q283*H283</f>
        <v>4.8300000000000001E-3</v>
      </c>
      <c r="S283" s="183">
        <v>0</v>
      </c>
      <c r="T283" s="184">
        <f>S283*H283</f>
        <v>0</v>
      </c>
      <c r="AR283" s="24" t="s">
        <v>1046</v>
      </c>
      <c r="AT283" s="24" t="s">
        <v>256</v>
      </c>
      <c r="AU283" s="24" t="s">
        <v>84</v>
      </c>
      <c r="AY283" s="24" t="s">
        <v>171</v>
      </c>
      <c r="BE283" s="185">
        <f>IF(N283="základní",J283,0)</f>
        <v>0</v>
      </c>
      <c r="BF283" s="185">
        <f>IF(N283="snížená",J283,0)</f>
        <v>0</v>
      </c>
      <c r="BG283" s="185">
        <f>IF(N283="zákl. přenesená",J283,0)</f>
        <v>0</v>
      </c>
      <c r="BH283" s="185">
        <f>IF(N283="sníž. přenesená",J283,0)</f>
        <v>0</v>
      </c>
      <c r="BI283" s="185">
        <f>IF(N283="nulová",J283,0)</f>
        <v>0</v>
      </c>
      <c r="BJ283" s="24" t="s">
        <v>24</v>
      </c>
      <c r="BK283" s="185">
        <f>ROUND(I283*H283,2)</f>
        <v>0</v>
      </c>
      <c r="BL283" s="24" t="s">
        <v>1046</v>
      </c>
      <c r="BM283" s="24" t="s">
        <v>1056</v>
      </c>
    </row>
    <row r="284" spans="2:65" s="1" customFormat="1" ht="27">
      <c r="B284" s="41"/>
      <c r="D284" s="186" t="s">
        <v>179</v>
      </c>
      <c r="F284" s="187" t="s">
        <v>1057</v>
      </c>
      <c r="I284" s="188"/>
      <c r="L284" s="41"/>
      <c r="M284" s="189"/>
      <c r="N284" s="42"/>
      <c r="O284" s="42"/>
      <c r="P284" s="42"/>
      <c r="Q284" s="42"/>
      <c r="R284" s="42"/>
      <c r="S284" s="42"/>
      <c r="T284" s="70"/>
      <c r="AT284" s="24" t="s">
        <v>179</v>
      </c>
      <c r="AU284" s="24" t="s">
        <v>84</v>
      </c>
    </row>
    <row r="285" spans="2:65" s="1" customFormat="1" ht="27">
      <c r="B285" s="41"/>
      <c r="D285" s="186" t="s">
        <v>181</v>
      </c>
      <c r="F285" s="190" t="s">
        <v>1058</v>
      </c>
      <c r="I285" s="188"/>
      <c r="L285" s="41"/>
      <c r="M285" s="189"/>
      <c r="N285" s="42"/>
      <c r="O285" s="42"/>
      <c r="P285" s="42"/>
      <c r="Q285" s="42"/>
      <c r="R285" s="42"/>
      <c r="S285" s="42"/>
      <c r="T285" s="70"/>
      <c r="AT285" s="24" t="s">
        <v>181</v>
      </c>
      <c r="AU285" s="24" t="s">
        <v>84</v>
      </c>
    </row>
    <row r="286" spans="2:65" s="1" customFormat="1" ht="25.5" customHeight="1">
      <c r="B286" s="173"/>
      <c r="C286" s="174" t="s">
        <v>431</v>
      </c>
      <c r="D286" s="174" t="s">
        <v>173</v>
      </c>
      <c r="E286" s="175" t="s">
        <v>1059</v>
      </c>
      <c r="F286" s="176" t="s">
        <v>1060</v>
      </c>
      <c r="G286" s="177" t="s">
        <v>187</v>
      </c>
      <c r="H286" s="178">
        <v>5</v>
      </c>
      <c r="I286" s="179"/>
      <c r="J286" s="180">
        <f>ROUND(I286*H286,2)</f>
        <v>0</v>
      </c>
      <c r="K286" s="176" t="s">
        <v>195</v>
      </c>
      <c r="L286" s="41"/>
      <c r="M286" s="181" t="s">
        <v>5</v>
      </c>
      <c r="N286" s="182" t="s">
        <v>46</v>
      </c>
      <c r="O286" s="42"/>
      <c r="P286" s="183">
        <f>O286*H286</f>
        <v>0</v>
      </c>
      <c r="Q286" s="183">
        <v>0</v>
      </c>
      <c r="R286" s="183">
        <f>Q286*H286</f>
        <v>0</v>
      </c>
      <c r="S286" s="183">
        <v>0</v>
      </c>
      <c r="T286" s="184">
        <f>S286*H286</f>
        <v>0</v>
      </c>
      <c r="AR286" s="24" t="s">
        <v>1041</v>
      </c>
      <c r="AT286" s="24" t="s">
        <v>173</v>
      </c>
      <c r="AU286" s="24" t="s">
        <v>84</v>
      </c>
      <c r="AY286" s="24" t="s">
        <v>171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24" t="s">
        <v>24</v>
      </c>
      <c r="BK286" s="185">
        <f>ROUND(I286*H286,2)</f>
        <v>0</v>
      </c>
      <c r="BL286" s="24" t="s">
        <v>1041</v>
      </c>
      <c r="BM286" s="24" t="s">
        <v>1061</v>
      </c>
    </row>
    <row r="287" spans="2:65" s="1" customFormat="1" ht="27">
      <c r="B287" s="41"/>
      <c r="D287" s="186" t="s">
        <v>179</v>
      </c>
      <c r="F287" s="187" t="s">
        <v>1062</v>
      </c>
      <c r="I287" s="188"/>
      <c r="L287" s="41"/>
      <c r="M287" s="189"/>
      <c r="N287" s="42"/>
      <c r="O287" s="42"/>
      <c r="P287" s="42"/>
      <c r="Q287" s="42"/>
      <c r="R287" s="42"/>
      <c r="S287" s="42"/>
      <c r="T287" s="70"/>
      <c r="AT287" s="24" t="s">
        <v>179</v>
      </c>
      <c r="AU287" s="24" t="s">
        <v>84</v>
      </c>
    </row>
    <row r="288" spans="2:65" s="1" customFormat="1" ht="25.5" customHeight="1">
      <c r="B288" s="173"/>
      <c r="C288" s="174" t="s">
        <v>438</v>
      </c>
      <c r="D288" s="174" t="s">
        <v>173</v>
      </c>
      <c r="E288" s="175" t="s">
        <v>1063</v>
      </c>
      <c r="F288" s="176" t="s">
        <v>1064</v>
      </c>
      <c r="G288" s="177" t="s">
        <v>187</v>
      </c>
      <c r="H288" s="178">
        <v>10</v>
      </c>
      <c r="I288" s="179"/>
      <c r="J288" s="180">
        <f>ROUND(I288*H288,2)</f>
        <v>0</v>
      </c>
      <c r="K288" s="176" t="s">
        <v>195</v>
      </c>
      <c r="L288" s="41"/>
      <c r="M288" s="181" t="s">
        <v>5</v>
      </c>
      <c r="N288" s="182" t="s">
        <v>46</v>
      </c>
      <c r="O288" s="42"/>
      <c r="P288" s="183">
        <f>O288*H288</f>
        <v>0</v>
      </c>
      <c r="Q288" s="183">
        <v>0</v>
      </c>
      <c r="R288" s="183">
        <f>Q288*H288</f>
        <v>0</v>
      </c>
      <c r="S288" s="183">
        <v>0</v>
      </c>
      <c r="T288" s="184">
        <f>S288*H288</f>
        <v>0</v>
      </c>
      <c r="AR288" s="24" t="s">
        <v>1041</v>
      </c>
      <c r="AT288" s="24" t="s">
        <v>173</v>
      </c>
      <c r="AU288" s="24" t="s">
        <v>84</v>
      </c>
      <c r="AY288" s="24" t="s">
        <v>171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24" t="s">
        <v>24</v>
      </c>
      <c r="BK288" s="185">
        <f>ROUND(I288*H288,2)</f>
        <v>0</v>
      </c>
      <c r="BL288" s="24" t="s">
        <v>1041</v>
      </c>
      <c r="BM288" s="24" t="s">
        <v>1065</v>
      </c>
    </row>
    <row r="289" spans="2:65" s="1" customFormat="1" ht="27">
      <c r="B289" s="41"/>
      <c r="D289" s="186" t="s">
        <v>179</v>
      </c>
      <c r="F289" s="187" t="s">
        <v>1066</v>
      </c>
      <c r="I289" s="188"/>
      <c r="L289" s="41"/>
      <c r="M289" s="189"/>
      <c r="N289" s="42"/>
      <c r="O289" s="42"/>
      <c r="P289" s="42"/>
      <c r="Q289" s="42"/>
      <c r="R289" s="42"/>
      <c r="S289" s="42"/>
      <c r="T289" s="70"/>
      <c r="AT289" s="24" t="s">
        <v>179</v>
      </c>
      <c r="AU289" s="24" t="s">
        <v>84</v>
      </c>
    </row>
    <row r="290" spans="2:65" s="1" customFormat="1" ht="25.5" customHeight="1">
      <c r="B290" s="173"/>
      <c r="C290" s="174" t="s">
        <v>1067</v>
      </c>
      <c r="D290" s="174" t="s">
        <v>173</v>
      </c>
      <c r="E290" s="175" t="s">
        <v>1068</v>
      </c>
      <c r="F290" s="176" t="s">
        <v>1069</v>
      </c>
      <c r="G290" s="177" t="s">
        <v>187</v>
      </c>
      <c r="H290" s="178">
        <v>4</v>
      </c>
      <c r="I290" s="179"/>
      <c r="J290" s="180">
        <f>ROUND(I290*H290,2)</f>
        <v>0</v>
      </c>
      <c r="K290" s="176" t="s">
        <v>195</v>
      </c>
      <c r="L290" s="41"/>
      <c r="M290" s="181" t="s">
        <v>5</v>
      </c>
      <c r="N290" s="182" t="s">
        <v>46</v>
      </c>
      <c r="O290" s="42"/>
      <c r="P290" s="183">
        <f>O290*H290</f>
        <v>0</v>
      </c>
      <c r="Q290" s="183">
        <v>0</v>
      </c>
      <c r="R290" s="183">
        <f>Q290*H290</f>
        <v>0</v>
      </c>
      <c r="S290" s="183">
        <v>0</v>
      </c>
      <c r="T290" s="184">
        <f>S290*H290</f>
        <v>0</v>
      </c>
      <c r="AR290" s="24" t="s">
        <v>1041</v>
      </c>
      <c r="AT290" s="24" t="s">
        <v>173</v>
      </c>
      <c r="AU290" s="24" t="s">
        <v>84</v>
      </c>
      <c r="AY290" s="24" t="s">
        <v>171</v>
      </c>
      <c r="BE290" s="185">
        <f>IF(N290="základní",J290,0)</f>
        <v>0</v>
      </c>
      <c r="BF290" s="185">
        <f>IF(N290="snížená",J290,0)</f>
        <v>0</v>
      </c>
      <c r="BG290" s="185">
        <f>IF(N290="zákl. přenesená",J290,0)</f>
        <v>0</v>
      </c>
      <c r="BH290" s="185">
        <f>IF(N290="sníž. přenesená",J290,0)</f>
        <v>0</v>
      </c>
      <c r="BI290" s="185">
        <f>IF(N290="nulová",J290,0)</f>
        <v>0</v>
      </c>
      <c r="BJ290" s="24" t="s">
        <v>24</v>
      </c>
      <c r="BK290" s="185">
        <f>ROUND(I290*H290,2)</f>
        <v>0</v>
      </c>
      <c r="BL290" s="24" t="s">
        <v>1041</v>
      </c>
      <c r="BM290" s="24" t="s">
        <v>1070</v>
      </c>
    </row>
    <row r="291" spans="2:65" s="1" customFormat="1" ht="27">
      <c r="B291" s="41"/>
      <c r="D291" s="186" t="s">
        <v>179</v>
      </c>
      <c r="F291" s="187" t="s">
        <v>1071</v>
      </c>
      <c r="I291" s="188"/>
      <c r="L291" s="41"/>
      <c r="M291" s="189"/>
      <c r="N291" s="42"/>
      <c r="O291" s="42"/>
      <c r="P291" s="42"/>
      <c r="Q291" s="42"/>
      <c r="R291" s="42"/>
      <c r="S291" s="42"/>
      <c r="T291" s="70"/>
      <c r="AT291" s="24" t="s">
        <v>179</v>
      </c>
      <c r="AU291" s="24" t="s">
        <v>84</v>
      </c>
    </row>
    <row r="292" spans="2:65" s="1" customFormat="1" ht="25.5" customHeight="1">
      <c r="B292" s="173"/>
      <c r="C292" s="174" t="s">
        <v>1072</v>
      </c>
      <c r="D292" s="174" t="s">
        <v>173</v>
      </c>
      <c r="E292" s="175" t="s">
        <v>1073</v>
      </c>
      <c r="F292" s="176" t="s">
        <v>1074</v>
      </c>
      <c r="G292" s="177" t="s">
        <v>187</v>
      </c>
      <c r="H292" s="178">
        <v>4</v>
      </c>
      <c r="I292" s="179"/>
      <c r="J292" s="180">
        <f>ROUND(I292*H292,2)</f>
        <v>0</v>
      </c>
      <c r="K292" s="176" t="s">
        <v>195</v>
      </c>
      <c r="L292" s="41"/>
      <c r="M292" s="181" t="s">
        <v>5</v>
      </c>
      <c r="N292" s="182" t="s">
        <v>46</v>
      </c>
      <c r="O292" s="42"/>
      <c r="P292" s="183">
        <f>O292*H292</f>
        <v>0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AR292" s="24" t="s">
        <v>1041</v>
      </c>
      <c r="AT292" s="24" t="s">
        <v>173</v>
      </c>
      <c r="AU292" s="24" t="s">
        <v>84</v>
      </c>
      <c r="AY292" s="24" t="s">
        <v>171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24" t="s">
        <v>24</v>
      </c>
      <c r="BK292" s="185">
        <f>ROUND(I292*H292,2)</f>
        <v>0</v>
      </c>
      <c r="BL292" s="24" t="s">
        <v>1041</v>
      </c>
      <c r="BM292" s="24" t="s">
        <v>1075</v>
      </c>
    </row>
    <row r="293" spans="2:65" s="1" customFormat="1" ht="27">
      <c r="B293" s="41"/>
      <c r="D293" s="186" t="s">
        <v>179</v>
      </c>
      <c r="F293" s="187" t="s">
        <v>1076</v>
      </c>
      <c r="I293" s="188"/>
      <c r="L293" s="41"/>
      <c r="M293" s="189"/>
      <c r="N293" s="42"/>
      <c r="O293" s="42"/>
      <c r="P293" s="42"/>
      <c r="Q293" s="42"/>
      <c r="R293" s="42"/>
      <c r="S293" s="42"/>
      <c r="T293" s="70"/>
      <c r="AT293" s="24" t="s">
        <v>179</v>
      </c>
      <c r="AU293" s="24" t="s">
        <v>84</v>
      </c>
    </row>
    <row r="294" spans="2:65" s="1" customFormat="1" ht="25.5" customHeight="1">
      <c r="B294" s="173"/>
      <c r="C294" s="174" t="s">
        <v>1077</v>
      </c>
      <c r="D294" s="174" t="s">
        <v>173</v>
      </c>
      <c r="E294" s="175" t="s">
        <v>1078</v>
      </c>
      <c r="F294" s="176" t="s">
        <v>1079</v>
      </c>
      <c r="G294" s="177" t="s">
        <v>187</v>
      </c>
      <c r="H294" s="178">
        <v>4</v>
      </c>
      <c r="I294" s="179"/>
      <c r="J294" s="180">
        <f>ROUND(I294*H294,2)</f>
        <v>0</v>
      </c>
      <c r="K294" s="176" t="s">
        <v>195</v>
      </c>
      <c r="L294" s="41"/>
      <c r="M294" s="181" t="s">
        <v>5</v>
      </c>
      <c r="N294" s="182" t="s">
        <v>46</v>
      </c>
      <c r="O294" s="42"/>
      <c r="P294" s="183">
        <f>O294*H294</f>
        <v>0</v>
      </c>
      <c r="Q294" s="183">
        <v>0</v>
      </c>
      <c r="R294" s="183">
        <f>Q294*H294</f>
        <v>0</v>
      </c>
      <c r="S294" s="183">
        <v>0</v>
      </c>
      <c r="T294" s="184">
        <f>S294*H294</f>
        <v>0</v>
      </c>
      <c r="AR294" s="24" t="s">
        <v>1041</v>
      </c>
      <c r="AT294" s="24" t="s">
        <v>173</v>
      </c>
      <c r="AU294" s="24" t="s">
        <v>84</v>
      </c>
      <c r="AY294" s="24" t="s">
        <v>171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24" t="s">
        <v>24</v>
      </c>
      <c r="BK294" s="185">
        <f>ROUND(I294*H294,2)</f>
        <v>0</v>
      </c>
      <c r="BL294" s="24" t="s">
        <v>1041</v>
      </c>
      <c r="BM294" s="24" t="s">
        <v>1080</v>
      </c>
    </row>
    <row r="295" spans="2:65" s="1" customFormat="1" ht="27">
      <c r="B295" s="41"/>
      <c r="D295" s="186" t="s">
        <v>179</v>
      </c>
      <c r="F295" s="187" t="s">
        <v>1081</v>
      </c>
      <c r="I295" s="188"/>
      <c r="L295" s="41"/>
      <c r="M295" s="189"/>
      <c r="N295" s="42"/>
      <c r="O295" s="42"/>
      <c r="P295" s="42"/>
      <c r="Q295" s="42"/>
      <c r="R295" s="42"/>
      <c r="S295" s="42"/>
      <c r="T295" s="70"/>
      <c r="AT295" s="24" t="s">
        <v>179</v>
      </c>
      <c r="AU295" s="24" t="s">
        <v>84</v>
      </c>
    </row>
    <row r="296" spans="2:65" s="1" customFormat="1" ht="16.5" customHeight="1">
      <c r="B296" s="173"/>
      <c r="C296" s="214" t="s">
        <v>1082</v>
      </c>
      <c r="D296" s="214" t="s">
        <v>256</v>
      </c>
      <c r="E296" s="215" t="s">
        <v>1083</v>
      </c>
      <c r="F296" s="216" t="s">
        <v>1084</v>
      </c>
      <c r="G296" s="217" t="s">
        <v>187</v>
      </c>
      <c r="H296" s="218">
        <v>4</v>
      </c>
      <c r="I296" s="219"/>
      <c r="J296" s="220">
        <f>ROUND(I296*H296,2)</f>
        <v>0</v>
      </c>
      <c r="K296" s="216" t="s">
        <v>5</v>
      </c>
      <c r="L296" s="221"/>
      <c r="M296" s="222" t="s">
        <v>5</v>
      </c>
      <c r="N296" s="223" t="s">
        <v>46</v>
      </c>
      <c r="O296" s="42"/>
      <c r="P296" s="183">
        <f>O296*H296</f>
        <v>0</v>
      </c>
      <c r="Q296" s="183">
        <v>8.0999999999999996E-3</v>
      </c>
      <c r="R296" s="183">
        <f>Q296*H296</f>
        <v>3.2399999999999998E-2</v>
      </c>
      <c r="S296" s="183">
        <v>0</v>
      </c>
      <c r="T296" s="184">
        <f>S296*H296</f>
        <v>0</v>
      </c>
      <c r="AR296" s="24" t="s">
        <v>1046</v>
      </c>
      <c r="AT296" s="24" t="s">
        <v>256</v>
      </c>
      <c r="AU296" s="24" t="s">
        <v>84</v>
      </c>
      <c r="AY296" s="24" t="s">
        <v>171</v>
      </c>
      <c r="BE296" s="185">
        <f>IF(N296="základní",J296,0)</f>
        <v>0</v>
      </c>
      <c r="BF296" s="185">
        <f>IF(N296="snížená",J296,0)</f>
        <v>0</v>
      </c>
      <c r="BG296" s="185">
        <f>IF(N296="zákl. přenesená",J296,0)</f>
        <v>0</v>
      </c>
      <c r="BH296" s="185">
        <f>IF(N296="sníž. přenesená",J296,0)</f>
        <v>0</v>
      </c>
      <c r="BI296" s="185">
        <f>IF(N296="nulová",J296,0)</f>
        <v>0</v>
      </c>
      <c r="BJ296" s="24" t="s">
        <v>24</v>
      </c>
      <c r="BK296" s="185">
        <f>ROUND(I296*H296,2)</f>
        <v>0</v>
      </c>
      <c r="BL296" s="24" t="s">
        <v>1046</v>
      </c>
      <c r="BM296" s="24" t="s">
        <v>1085</v>
      </c>
    </row>
    <row r="297" spans="2:65" s="1" customFormat="1" ht="13.5">
      <c r="B297" s="41"/>
      <c r="D297" s="186" t="s">
        <v>179</v>
      </c>
      <c r="F297" s="187" t="s">
        <v>1084</v>
      </c>
      <c r="I297" s="188"/>
      <c r="L297" s="41"/>
      <c r="M297" s="189"/>
      <c r="N297" s="42"/>
      <c r="O297" s="42"/>
      <c r="P297" s="42"/>
      <c r="Q297" s="42"/>
      <c r="R297" s="42"/>
      <c r="S297" s="42"/>
      <c r="T297" s="70"/>
      <c r="AT297" s="24" t="s">
        <v>179</v>
      </c>
      <c r="AU297" s="24" t="s">
        <v>84</v>
      </c>
    </row>
    <row r="298" spans="2:65" s="1" customFormat="1" ht="25.5" customHeight="1">
      <c r="B298" s="173"/>
      <c r="C298" s="174" t="s">
        <v>1086</v>
      </c>
      <c r="D298" s="174" t="s">
        <v>173</v>
      </c>
      <c r="E298" s="175" t="s">
        <v>1087</v>
      </c>
      <c r="F298" s="176" t="s">
        <v>1088</v>
      </c>
      <c r="G298" s="177" t="s">
        <v>396</v>
      </c>
      <c r="H298" s="178">
        <v>100</v>
      </c>
      <c r="I298" s="179"/>
      <c r="J298" s="180">
        <f>ROUND(I298*H298,2)</f>
        <v>0</v>
      </c>
      <c r="K298" s="176" t="s">
        <v>195</v>
      </c>
      <c r="L298" s="41"/>
      <c r="M298" s="181" t="s">
        <v>5</v>
      </c>
      <c r="N298" s="182" t="s">
        <v>46</v>
      </c>
      <c r="O298" s="42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AR298" s="24" t="s">
        <v>1041</v>
      </c>
      <c r="AT298" s="24" t="s">
        <v>173</v>
      </c>
      <c r="AU298" s="24" t="s">
        <v>84</v>
      </c>
      <c r="AY298" s="24" t="s">
        <v>171</v>
      </c>
      <c r="BE298" s="185">
        <f>IF(N298="základní",J298,0)</f>
        <v>0</v>
      </c>
      <c r="BF298" s="185">
        <f>IF(N298="snížená",J298,0)</f>
        <v>0</v>
      </c>
      <c r="BG298" s="185">
        <f>IF(N298="zákl. přenesená",J298,0)</f>
        <v>0</v>
      </c>
      <c r="BH298" s="185">
        <f>IF(N298="sníž. přenesená",J298,0)</f>
        <v>0</v>
      </c>
      <c r="BI298" s="185">
        <f>IF(N298="nulová",J298,0)</f>
        <v>0</v>
      </c>
      <c r="BJ298" s="24" t="s">
        <v>24</v>
      </c>
      <c r="BK298" s="185">
        <f>ROUND(I298*H298,2)</f>
        <v>0</v>
      </c>
      <c r="BL298" s="24" t="s">
        <v>1041</v>
      </c>
      <c r="BM298" s="24" t="s">
        <v>1089</v>
      </c>
    </row>
    <row r="299" spans="2:65" s="1" customFormat="1" ht="27">
      <c r="B299" s="41"/>
      <c r="D299" s="186" t="s">
        <v>179</v>
      </c>
      <c r="F299" s="187" t="s">
        <v>1090</v>
      </c>
      <c r="I299" s="188"/>
      <c r="L299" s="41"/>
      <c r="M299" s="189"/>
      <c r="N299" s="42"/>
      <c r="O299" s="42"/>
      <c r="P299" s="42"/>
      <c r="Q299" s="42"/>
      <c r="R299" s="42"/>
      <c r="S299" s="42"/>
      <c r="T299" s="70"/>
      <c r="AT299" s="24" t="s">
        <v>179</v>
      </c>
      <c r="AU299" s="24" t="s">
        <v>84</v>
      </c>
    </row>
    <row r="300" spans="2:65" s="1" customFormat="1" ht="27">
      <c r="B300" s="41"/>
      <c r="D300" s="186" t="s">
        <v>181</v>
      </c>
      <c r="F300" s="190" t="s">
        <v>894</v>
      </c>
      <c r="I300" s="188"/>
      <c r="L300" s="41"/>
      <c r="M300" s="189"/>
      <c r="N300" s="42"/>
      <c r="O300" s="42"/>
      <c r="P300" s="42"/>
      <c r="Q300" s="42"/>
      <c r="R300" s="42"/>
      <c r="S300" s="42"/>
      <c r="T300" s="70"/>
      <c r="AT300" s="24" t="s">
        <v>181</v>
      </c>
      <c r="AU300" s="24" t="s">
        <v>84</v>
      </c>
    </row>
    <row r="301" spans="2:65" s="1" customFormat="1" ht="16.5" customHeight="1">
      <c r="B301" s="173"/>
      <c r="C301" s="214" t="s">
        <v>1091</v>
      </c>
      <c r="D301" s="214" t="s">
        <v>256</v>
      </c>
      <c r="E301" s="215" t="s">
        <v>1092</v>
      </c>
      <c r="F301" s="216" t="s">
        <v>1093</v>
      </c>
      <c r="G301" s="217" t="s">
        <v>396</v>
      </c>
      <c r="H301" s="218">
        <v>105</v>
      </c>
      <c r="I301" s="219"/>
      <c r="J301" s="220">
        <f>ROUND(I301*H301,2)</f>
        <v>0</v>
      </c>
      <c r="K301" s="216" t="s">
        <v>195</v>
      </c>
      <c r="L301" s="221"/>
      <c r="M301" s="222" t="s">
        <v>5</v>
      </c>
      <c r="N301" s="223" t="s">
        <v>46</v>
      </c>
      <c r="O301" s="42"/>
      <c r="P301" s="183">
        <f>O301*H301</f>
        <v>0</v>
      </c>
      <c r="Q301" s="183">
        <v>1.3899999999999999E-4</v>
      </c>
      <c r="R301" s="183">
        <f>Q301*H301</f>
        <v>1.4594999999999999E-2</v>
      </c>
      <c r="S301" s="183">
        <v>0</v>
      </c>
      <c r="T301" s="184">
        <f>S301*H301</f>
        <v>0</v>
      </c>
      <c r="AR301" s="24" t="s">
        <v>1046</v>
      </c>
      <c r="AT301" s="24" t="s">
        <v>256</v>
      </c>
      <c r="AU301" s="24" t="s">
        <v>84</v>
      </c>
      <c r="AY301" s="24" t="s">
        <v>171</v>
      </c>
      <c r="BE301" s="185">
        <f>IF(N301="základní",J301,0)</f>
        <v>0</v>
      </c>
      <c r="BF301" s="185">
        <f>IF(N301="snížená",J301,0)</f>
        <v>0</v>
      </c>
      <c r="BG301" s="185">
        <f>IF(N301="zákl. přenesená",J301,0)</f>
        <v>0</v>
      </c>
      <c r="BH301" s="185">
        <f>IF(N301="sníž. přenesená",J301,0)</f>
        <v>0</v>
      </c>
      <c r="BI301" s="185">
        <f>IF(N301="nulová",J301,0)</f>
        <v>0</v>
      </c>
      <c r="BJ301" s="24" t="s">
        <v>24</v>
      </c>
      <c r="BK301" s="185">
        <f>ROUND(I301*H301,2)</f>
        <v>0</v>
      </c>
      <c r="BL301" s="24" t="s">
        <v>1046</v>
      </c>
      <c r="BM301" s="24" t="s">
        <v>1094</v>
      </c>
    </row>
    <row r="302" spans="2:65" s="1" customFormat="1" ht="13.5">
      <c r="B302" s="41"/>
      <c r="D302" s="186" t="s">
        <v>179</v>
      </c>
      <c r="F302" s="187" t="s">
        <v>1095</v>
      </c>
      <c r="I302" s="188"/>
      <c r="L302" s="41"/>
      <c r="M302" s="189"/>
      <c r="N302" s="42"/>
      <c r="O302" s="42"/>
      <c r="P302" s="42"/>
      <c r="Q302" s="42"/>
      <c r="R302" s="42"/>
      <c r="S302" s="42"/>
      <c r="T302" s="70"/>
      <c r="AT302" s="24" t="s">
        <v>179</v>
      </c>
      <c r="AU302" s="24" t="s">
        <v>84</v>
      </c>
    </row>
    <row r="303" spans="2:65" s="1" customFormat="1" ht="27">
      <c r="B303" s="41"/>
      <c r="D303" s="186" t="s">
        <v>181</v>
      </c>
      <c r="F303" s="190" t="s">
        <v>1096</v>
      </c>
      <c r="I303" s="188"/>
      <c r="L303" s="41"/>
      <c r="M303" s="189"/>
      <c r="N303" s="42"/>
      <c r="O303" s="42"/>
      <c r="P303" s="42"/>
      <c r="Q303" s="42"/>
      <c r="R303" s="42"/>
      <c r="S303" s="42"/>
      <c r="T303" s="70"/>
      <c r="AT303" s="24" t="s">
        <v>181</v>
      </c>
      <c r="AU303" s="24" t="s">
        <v>84</v>
      </c>
    </row>
    <row r="304" spans="2:65" s="11" customFormat="1" ht="13.5">
      <c r="B304" s="191"/>
      <c r="D304" s="186" t="s">
        <v>183</v>
      </c>
      <c r="F304" s="193" t="s">
        <v>1097</v>
      </c>
      <c r="H304" s="194">
        <v>105</v>
      </c>
      <c r="I304" s="195"/>
      <c r="L304" s="191"/>
      <c r="M304" s="196"/>
      <c r="N304" s="197"/>
      <c r="O304" s="197"/>
      <c r="P304" s="197"/>
      <c r="Q304" s="197"/>
      <c r="R304" s="197"/>
      <c r="S304" s="197"/>
      <c r="T304" s="198"/>
      <c r="AT304" s="192" t="s">
        <v>183</v>
      </c>
      <c r="AU304" s="192" t="s">
        <v>84</v>
      </c>
      <c r="AV304" s="11" t="s">
        <v>84</v>
      </c>
      <c r="AW304" s="11" t="s">
        <v>6</v>
      </c>
      <c r="AX304" s="11" t="s">
        <v>24</v>
      </c>
      <c r="AY304" s="192" t="s">
        <v>171</v>
      </c>
    </row>
    <row r="305" spans="2:65" s="1" customFormat="1" ht="25.5" customHeight="1">
      <c r="B305" s="173"/>
      <c r="C305" s="174" t="s">
        <v>1098</v>
      </c>
      <c r="D305" s="174" t="s">
        <v>173</v>
      </c>
      <c r="E305" s="175" t="s">
        <v>1099</v>
      </c>
      <c r="F305" s="176" t="s">
        <v>1100</v>
      </c>
      <c r="G305" s="177" t="s">
        <v>396</v>
      </c>
      <c r="H305" s="178">
        <v>100</v>
      </c>
      <c r="I305" s="179"/>
      <c r="J305" s="180">
        <f>ROUND(I305*H305,2)</f>
        <v>0</v>
      </c>
      <c r="K305" s="176" t="s">
        <v>195</v>
      </c>
      <c r="L305" s="41"/>
      <c r="M305" s="181" t="s">
        <v>5</v>
      </c>
      <c r="N305" s="182" t="s">
        <v>46</v>
      </c>
      <c r="O305" s="42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AR305" s="24" t="s">
        <v>1041</v>
      </c>
      <c r="AT305" s="24" t="s">
        <v>173</v>
      </c>
      <c r="AU305" s="24" t="s">
        <v>84</v>
      </c>
      <c r="AY305" s="24" t="s">
        <v>171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24" t="s">
        <v>24</v>
      </c>
      <c r="BK305" s="185">
        <f>ROUND(I305*H305,2)</f>
        <v>0</v>
      </c>
      <c r="BL305" s="24" t="s">
        <v>1041</v>
      </c>
      <c r="BM305" s="24" t="s">
        <v>1101</v>
      </c>
    </row>
    <row r="306" spans="2:65" s="1" customFormat="1" ht="27">
      <c r="B306" s="41"/>
      <c r="D306" s="186" t="s">
        <v>179</v>
      </c>
      <c r="F306" s="187" t="s">
        <v>1102</v>
      </c>
      <c r="I306" s="188"/>
      <c r="L306" s="41"/>
      <c r="M306" s="189"/>
      <c r="N306" s="42"/>
      <c r="O306" s="42"/>
      <c r="P306" s="42"/>
      <c r="Q306" s="42"/>
      <c r="R306" s="42"/>
      <c r="S306" s="42"/>
      <c r="T306" s="70"/>
      <c r="AT306" s="24" t="s">
        <v>179</v>
      </c>
      <c r="AU306" s="24" t="s">
        <v>84</v>
      </c>
    </row>
    <row r="307" spans="2:65" s="1" customFormat="1" ht="27">
      <c r="B307" s="41"/>
      <c r="D307" s="186" t="s">
        <v>181</v>
      </c>
      <c r="F307" s="190" t="s">
        <v>894</v>
      </c>
      <c r="I307" s="188"/>
      <c r="L307" s="41"/>
      <c r="M307" s="189"/>
      <c r="N307" s="42"/>
      <c r="O307" s="42"/>
      <c r="P307" s="42"/>
      <c r="Q307" s="42"/>
      <c r="R307" s="42"/>
      <c r="S307" s="42"/>
      <c r="T307" s="70"/>
      <c r="AT307" s="24" t="s">
        <v>181</v>
      </c>
      <c r="AU307" s="24" t="s">
        <v>84</v>
      </c>
    </row>
    <row r="308" spans="2:65" s="1" customFormat="1" ht="16.5" customHeight="1">
      <c r="B308" s="173"/>
      <c r="C308" s="214" t="s">
        <v>915</v>
      </c>
      <c r="D308" s="214" t="s">
        <v>256</v>
      </c>
      <c r="E308" s="215" t="s">
        <v>1103</v>
      </c>
      <c r="F308" s="216" t="s">
        <v>1104</v>
      </c>
      <c r="G308" s="217" t="s">
        <v>396</v>
      </c>
      <c r="H308" s="218">
        <v>105</v>
      </c>
      <c r="I308" s="219"/>
      <c r="J308" s="220">
        <f>ROUND(I308*H308,2)</f>
        <v>0</v>
      </c>
      <c r="K308" s="216" t="s">
        <v>195</v>
      </c>
      <c r="L308" s="221"/>
      <c r="M308" s="222" t="s">
        <v>5</v>
      </c>
      <c r="N308" s="223" t="s">
        <v>46</v>
      </c>
      <c r="O308" s="42"/>
      <c r="P308" s="183">
        <f>O308*H308</f>
        <v>0</v>
      </c>
      <c r="Q308" s="183">
        <v>1.6699999999999999E-4</v>
      </c>
      <c r="R308" s="183">
        <f>Q308*H308</f>
        <v>1.7534999999999999E-2</v>
      </c>
      <c r="S308" s="183">
        <v>0</v>
      </c>
      <c r="T308" s="184">
        <f>S308*H308</f>
        <v>0</v>
      </c>
      <c r="AR308" s="24" t="s">
        <v>1046</v>
      </c>
      <c r="AT308" s="24" t="s">
        <v>256</v>
      </c>
      <c r="AU308" s="24" t="s">
        <v>84</v>
      </c>
      <c r="AY308" s="24" t="s">
        <v>171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24" t="s">
        <v>24</v>
      </c>
      <c r="BK308" s="185">
        <f>ROUND(I308*H308,2)</f>
        <v>0</v>
      </c>
      <c r="BL308" s="24" t="s">
        <v>1046</v>
      </c>
      <c r="BM308" s="24" t="s">
        <v>1105</v>
      </c>
    </row>
    <row r="309" spans="2:65" s="1" customFormat="1" ht="13.5">
      <c r="B309" s="41"/>
      <c r="D309" s="186" t="s">
        <v>179</v>
      </c>
      <c r="F309" s="187" t="s">
        <v>1106</v>
      </c>
      <c r="I309" s="188"/>
      <c r="L309" s="41"/>
      <c r="M309" s="189"/>
      <c r="N309" s="42"/>
      <c r="O309" s="42"/>
      <c r="P309" s="42"/>
      <c r="Q309" s="42"/>
      <c r="R309" s="42"/>
      <c r="S309" s="42"/>
      <c r="T309" s="70"/>
      <c r="AT309" s="24" t="s">
        <v>179</v>
      </c>
      <c r="AU309" s="24" t="s">
        <v>84</v>
      </c>
    </row>
    <row r="310" spans="2:65" s="1" customFormat="1" ht="27">
      <c r="B310" s="41"/>
      <c r="D310" s="186" t="s">
        <v>181</v>
      </c>
      <c r="F310" s="190" t="s">
        <v>1107</v>
      </c>
      <c r="I310" s="188"/>
      <c r="L310" s="41"/>
      <c r="M310" s="189"/>
      <c r="N310" s="42"/>
      <c r="O310" s="42"/>
      <c r="P310" s="42"/>
      <c r="Q310" s="42"/>
      <c r="R310" s="42"/>
      <c r="S310" s="42"/>
      <c r="T310" s="70"/>
      <c r="AT310" s="24" t="s">
        <v>181</v>
      </c>
      <c r="AU310" s="24" t="s">
        <v>84</v>
      </c>
    </row>
    <row r="311" spans="2:65" s="11" customFormat="1" ht="13.5">
      <c r="B311" s="191"/>
      <c r="D311" s="186" t="s">
        <v>183</v>
      </c>
      <c r="F311" s="193" t="s">
        <v>1097</v>
      </c>
      <c r="H311" s="194">
        <v>105</v>
      </c>
      <c r="I311" s="195"/>
      <c r="L311" s="191"/>
      <c r="M311" s="196"/>
      <c r="N311" s="197"/>
      <c r="O311" s="197"/>
      <c r="P311" s="197"/>
      <c r="Q311" s="197"/>
      <c r="R311" s="197"/>
      <c r="S311" s="197"/>
      <c r="T311" s="198"/>
      <c r="AT311" s="192" t="s">
        <v>183</v>
      </c>
      <c r="AU311" s="192" t="s">
        <v>84</v>
      </c>
      <c r="AV311" s="11" t="s">
        <v>84</v>
      </c>
      <c r="AW311" s="11" t="s">
        <v>6</v>
      </c>
      <c r="AX311" s="11" t="s">
        <v>24</v>
      </c>
      <c r="AY311" s="192" t="s">
        <v>171</v>
      </c>
    </row>
    <row r="312" spans="2:65" s="1" customFormat="1" ht="25.5" customHeight="1">
      <c r="B312" s="173"/>
      <c r="C312" s="174" t="s">
        <v>1108</v>
      </c>
      <c r="D312" s="174" t="s">
        <v>173</v>
      </c>
      <c r="E312" s="175" t="s">
        <v>1109</v>
      </c>
      <c r="F312" s="176" t="s">
        <v>1110</v>
      </c>
      <c r="G312" s="177" t="s">
        <v>396</v>
      </c>
      <c r="H312" s="178">
        <v>230</v>
      </c>
      <c r="I312" s="179"/>
      <c r="J312" s="180">
        <f>ROUND(I312*H312,2)</f>
        <v>0</v>
      </c>
      <c r="K312" s="176" t="s">
        <v>195</v>
      </c>
      <c r="L312" s="41"/>
      <c r="M312" s="181" t="s">
        <v>5</v>
      </c>
      <c r="N312" s="182" t="s">
        <v>46</v>
      </c>
      <c r="O312" s="42"/>
      <c r="P312" s="183">
        <f>O312*H312</f>
        <v>0</v>
      </c>
      <c r="Q312" s="183">
        <v>0</v>
      </c>
      <c r="R312" s="183">
        <f>Q312*H312</f>
        <v>0</v>
      </c>
      <c r="S312" s="183">
        <v>0</v>
      </c>
      <c r="T312" s="184">
        <f>S312*H312</f>
        <v>0</v>
      </c>
      <c r="AR312" s="24" t="s">
        <v>1041</v>
      </c>
      <c r="AT312" s="24" t="s">
        <v>173</v>
      </c>
      <c r="AU312" s="24" t="s">
        <v>84</v>
      </c>
      <c r="AY312" s="24" t="s">
        <v>171</v>
      </c>
      <c r="BE312" s="185">
        <f>IF(N312="základní",J312,0)</f>
        <v>0</v>
      </c>
      <c r="BF312" s="185">
        <f>IF(N312="snížená",J312,0)</f>
        <v>0</v>
      </c>
      <c r="BG312" s="185">
        <f>IF(N312="zákl. přenesená",J312,0)</f>
        <v>0</v>
      </c>
      <c r="BH312" s="185">
        <f>IF(N312="sníž. přenesená",J312,0)</f>
        <v>0</v>
      </c>
      <c r="BI312" s="185">
        <f>IF(N312="nulová",J312,0)</f>
        <v>0</v>
      </c>
      <c r="BJ312" s="24" t="s">
        <v>24</v>
      </c>
      <c r="BK312" s="185">
        <f>ROUND(I312*H312,2)</f>
        <v>0</v>
      </c>
      <c r="BL312" s="24" t="s">
        <v>1041</v>
      </c>
      <c r="BM312" s="24" t="s">
        <v>1111</v>
      </c>
    </row>
    <row r="313" spans="2:65" s="1" customFormat="1" ht="27">
      <c r="B313" s="41"/>
      <c r="D313" s="186" t="s">
        <v>179</v>
      </c>
      <c r="F313" s="187" t="s">
        <v>1112</v>
      </c>
      <c r="I313" s="188"/>
      <c r="L313" s="41"/>
      <c r="M313" s="189"/>
      <c r="N313" s="42"/>
      <c r="O313" s="42"/>
      <c r="P313" s="42"/>
      <c r="Q313" s="42"/>
      <c r="R313" s="42"/>
      <c r="S313" s="42"/>
      <c r="T313" s="70"/>
      <c r="AT313" s="24" t="s">
        <v>179</v>
      </c>
      <c r="AU313" s="24" t="s">
        <v>84</v>
      </c>
    </row>
    <row r="314" spans="2:65" s="1" customFormat="1" ht="27">
      <c r="B314" s="41"/>
      <c r="D314" s="186" t="s">
        <v>181</v>
      </c>
      <c r="F314" s="190" t="s">
        <v>894</v>
      </c>
      <c r="I314" s="188"/>
      <c r="L314" s="41"/>
      <c r="M314" s="189"/>
      <c r="N314" s="42"/>
      <c r="O314" s="42"/>
      <c r="P314" s="42"/>
      <c r="Q314" s="42"/>
      <c r="R314" s="42"/>
      <c r="S314" s="42"/>
      <c r="T314" s="70"/>
      <c r="AT314" s="24" t="s">
        <v>181</v>
      </c>
      <c r="AU314" s="24" t="s">
        <v>84</v>
      </c>
    </row>
    <row r="315" spans="2:65" s="1" customFormat="1" ht="16.5" customHeight="1">
      <c r="B315" s="173"/>
      <c r="C315" s="214" t="s">
        <v>1113</v>
      </c>
      <c r="D315" s="214" t="s">
        <v>256</v>
      </c>
      <c r="E315" s="215" t="s">
        <v>1114</v>
      </c>
      <c r="F315" s="216" t="s">
        <v>1115</v>
      </c>
      <c r="G315" s="217" t="s">
        <v>396</v>
      </c>
      <c r="H315" s="218">
        <v>241.5</v>
      </c>
      <c r="I315" s="219"/>
      <c r="J315" s="220">
        <f>ROUND(I315*H315,2)</f>
        <v>0</v>
      </c>
      <c r="K315" s="216" t="s">
        <v>195</v>
      </c>
      <c r="L315" s="221"/>
      <c r="M315" s="222" t="s">
        <v>5</v>
      </c>
      <c r="N315" s="223" t="s">
        <v>46</v>
      </c>
      <c r="O315" s="42"/>
      <c r="P315" s="183">
        <f>O315*H315</f>
        <v>0</v>
      </c>
      <c r="Q315" s="183">
        <v>4.17E-4</v>
      </c>
      <c r="R315" s="183">
        <f>Q315*H315</f>
        <v>0.1007055</v>
      </c>
      <c r="S315" s="183">
        <v>0</v>
      </c>
      <c r="T315" s="184">
        <f>S315*H315</f>
        <v>0</v>
      </c>
      <c r="AR315" s="24" t="s">
        <v>1046</v>
      </c>
      <c r="AT315" s="24" t="s">
        <v>256</v>
      </c>
      <c r="AU315" s="24" t="s">
        <v>84</v>
      </c>
      <c r="AY315" s="24" t="s">
        <v>171</v>
      </c>
      <c r="BE315" s="185">
        <f>IF(N315="základní",J315,0)</f>
        <v>0</v>
      </c>
      <c r="BF315" s="185">
        <f>IF(N315="snížená",J315,0)</f>
        <v>0</v>
      </c>
      <c r="BG315" s="185">
        <f>IF(N315="zákl. přenesená",J315,0)</f>
        <v>0</v>
      </c>
      <c r="BH315" s="185">
        <f>IF(N315="sníž. přenesená",J315,0)</f>
        <v>0</v>
      </c>
      <c r="BI315" s="185">
        <f>IF(N315="nulová",J315,0)</f>
        <v>0</v>
      </c>
      <c r="BJ315" s="24" t="s">
        <v>24</v>
      </c>
      <c r="BK315" s="185">
        <f>ROUND(I315*H315,2)</f>
        <v>0</v>
      </c>
      <c r="BL315" s="24" t="s">
        <v>1046</v>
      </c>
      <c r="BM315" s="24" t="s">
        <v>1116</v>
      </c>
    </row>
    <row r="316" spans="2:65" s="1" customFormat="1" ht="13.5">
      <c r="B316" s="41"/>
      <c r="D316" s="186" t="s">
        <v>179</v>
      </c>
      <c r="F316" s="187" t="s">
        <v>1117</v>
      </c>
      <c r="I316" s="188"/>
      <c r="L316" s="41"/>
      <c r="M316" s="189"/>
      <c r="N316" s="42"/>
      <c r="O316" s="42"/>
      <c r="P316" s="42"/>
      <c r="Q316" s="42"/>
      <c r="R316" s="42"/>
      <c r="S316" s="42"/>
      <c r="T316" s="70"/>
      <c r="AT316" s="24" t="s">
        <v>179</v>
      </c>
      <c r="AU316" s="24" t="s">
        <v>84</v>
      </c>
    </row>
    <row r="317" spans="2:65" s="1" customFormat="1" ht="27">
      <c r="B317" s="41"/>
      <c r="D317" s="186" t="s">
        <v>181</v>
      </c>
      <c r="F317" s="190" t="s">
        <v>1118</v>
      </c>
      <c r="I317" s="188"/>
      <c r="L317" s="41"/>
      <c r="M317" s="189"/>
      <c r="N317" s="42"/>
      <c r="O317" s="42"/>
      <c r="P317" s="42"/>
      <c r="Q317" s="42"/>
      <c r="R317" s="42"/>
      <c r="S317" s="42"/>
      <c r="T317" s="70"/>
      <c r="AT317" s="24" t="s">
        <v>181</v>
      </c>
      <c r="AU317" s="24" t="s">
        <v>84</v>
      </c>
    </row>
    <row r="318" spans="2:65" s="11" customFormat="1" ht="13.5">
      <c r="B318" s="191"/>
      <c r="D318" s="186" t="s">
        <v>183</v>
      </c>
      <c r="F318" s="193" t="s">
        <v>1119</v>
      </c>
      <c r="H318" s="194">
        <v>241.5</v>
      </c>
      <c r="I318" s="195"/>
      <c r="L318" s="191"/>
      <c r="M318" s="196"/>
      <c r="N318" s="197"/>
      <c r="O318" s="197"/>
      <c r="P318" s="197"/>
      <c r="Q318" s="197"/>
      <c r="R318" s="197"/>
      <c r="S318" s="197"/>
      <c r="T318" s="198"/>
      <c r="AT318" s="192" t="s">
        <v>183</v>
      </c>
      <c r="AU318" s="192" t="s">
        <v>84</v>
      </c>
      <c r="AV318" s="11" t="s">
        <v>84</v>
      </c>
      <c r="AW318" s="11" t="s">
        <v>6</v>
      </c>
      <c r="AX318" s="11" t="s">
        <v>24</v>
      </c>
      <c r="AY318" s="192" t="s">
        <v>171</v>
      </c>
    </row>
    <row r="319" spans="2:65" s="1" customFormat="1" ht="16.5" customHeight="1">
      <c r="B319" s="173"/>
      <c r="C319" s="174" t="s">
        <v>1120</v>
      </c>
      <c r="D319" s="174" t="s">
        <v>173</v>
      </c>
      <c r="E319" s="175" t="s">
        <v>1121</v>
      </c>
      <c r="F319" s="176" t="s">
        <v>1122</v>
      </c>
      <c r="G319" s="177" t="s">
        <v>187</v>
      </c>
      <c r="H319" s="178">
        <v>4</v>
      </c>
      <c r="I319" s="179"/>
      <c r="J319" s="180">
        <f>ROUND(I319*H319,2)</f>
        <v>0</v>
      </c>
      <c r="K319" s="176" t="s">
        <v>195</v>
      </c>
      <c r="L319" s="41"/>
      <c r="M319" s="181" t="s">
        <v>5</v>
      </c>
      <c r="N319" s="182" t="s">
        <v>46</v>
      </c>
      <c r="O319" s="42"/>
      <c r="P319" s="183">
        <f>O319*H319</f>
        <v>0</v>
      </c>
      <c r="Q319" s="183">
        <v>0</v>
      </c>
      <c r="R319" s="183">
        <f>Q319*H319</f>
        <v>0</v>
      </c>
      <c r="S319" s="183">
        <v>0</v>
      </c>
      <c r="T319" s="184">
        <f>S319*H319</f>
        <v>0</v>
      </c>
      <c r="AR319" s="24" t="s">
        <v>1041</v>
      </c>
      <c r="AT319" s="24" t="s">
        <v>173</v>
      </c>
      <c r="AU319" s="24" t="s">
        <v>84</v>
      </c>
      <c r="AY319" s="24" t="s">
        <v>171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24" t="s">
        <v>24</v>
      </c>
      <c r="BK319" s="185">
        <f>ROUND(I319*H319,2)</f>
        <v>0</v>
      </c>
      <c r="BL319" s="24" t="s">
        <v>1041</v>
      </c>
      <c r="BM319" s="24" t="s">
        <v>1123</v>
      </c>
    </row>
    <row r="320" spans="2:65" s="1" customFormat="1" ht="13.5">
      <c r="B320" s="41"/>
      <c r="D320" s="186" t="s">
        <v>179</v>
      </c>
      <c r="F320" s="187" t="s">
        <v>1124</v>
      </c>
      <c r="I320" s="188"/>
      <c r="L320" s="41"/>
      <c r="M320" s="189"/>
      <c r="N320" s="42"/>
      <c r="O320" s="42"/>
      <c r="P320" s="42"/>
      <c r="Q320" s="42"/>
      <c r="R320" s="42"/>
      <c r="S320" s="42"/>
      <c r="T320" s="70"/>
      <c r="AT320" s="24" t="s">
        <v>179</v>
      </c>
      <c r="AU320" s="24" t="s">
        <v>84</v>
      </c>
    </row>
    <row r="321" spans="2:65" s="1" customFormat="1" ht="16.5" customHeight="1">
      <c r="B321" s="173"/>
      <c r="C321" s="214" t="s">
        <v>1125</v>
      </c>
      <c r="D321" s="214" t="s">
        <v>256</v>
      </c>
      <c r="E321" s="215" t="s">
        <v>1126</v>
      </c>
      <c r="F321" s="216" t="s">
        <v>1127</v>
      </c>
      <c r="G321" s="217" t="s">
        <v>187</v>
      </c>
      <c r="H321" s="218">
        <v>4</v>
      </c>
      <c r="I321" s="219"/>
      <c r="J321" s="220">
        <f>ROUND(I321*H321,2)</f>
        <v>0</v>
      </c>
      <c r="K321" s="216" t="s">
        <v>195</v>
      </c>
      <c r="L321" s="221"/>
      <c r="M321" s="222" t="s">
        <v>5</v>
      </c>
      <c r="N321" s="223" t="s">
        <v>46</v>
      </c>
      <c r="O321" s="42"/>
      <c r="P321" s="183">
        <f>O321*H321</f>
        <v>0</v>
      </c>
      <c r="Q321" s="183">
        <v>5.0000000000000004E-6</v>
      </c>
      <c r="R321" s="183">
        <f>Q321*H321</f>
        <v>2.0000000000000002E-5</v>
      </c>
      <c r="S321" s="183">
        <v>0</v>
      </c>
      <c r="T321" s="184">
        <f>S321*H321</f>
        <v>0</v>
      </c>
      <c r="AR321" s="24" t="s">
        <v>1046</v>
      </c>
      <c r="AT321" s="24" t="s">
        <v>256</v>
      </c>
      <c r="AU321" s="24" t="s">
        <v>84</v>
      </c>
      <c r="AY321" s="24" t="s">
        <v>171</v>
      </c>
      <c r="BE321" s="185">
        <f>IF(N321="základní",J321,0)</f>
        <v>0</v>
      </c>
      <c r="BF321" s="185">
        <f>IF(N321="snížená",J321,0)</f>
        <v>0</v>
      </c>
      <c r="BG321" s="185">
        <f>IF(N321="zákl. přenesená",J321,0)</f>
        <v>0</v>
      </c>
      <c r="BH321" s="185">
        <f>IF(N321="sníž. přenesená",J321,0)</f>
        <v>0</v>
      </c>
      <c r="BI321" s="185">
        <f>IF(N321="nulová",J321,0)</f>
        <v>0</v>
      </c>
      <c r="BJ321" s="24" t="s">
        <v>24</v>
      </c>
      <c r="BK321" s="185">
        <f>ROUND(I321*H321,2)</f>
        <v>0</v>
      </c>
      <c r="BL321" s="24" t="s">
        <v>1046</v>
      </c>
      <c r="BM321" s="24" t="s">
        <v>1128</v>
      </c>
    </row>
    <row r="322" spans="2:65" s="1" customFormat="1" ht="27">
      <c r="B322" s="41"/>
      <c r="D322" s="186" t="s">
        <v>179</v>
      </c>
      <c r="F322" s="187" t="s">
        <v>1129</v>
      </c>
      <c r="I322" s="188"/>
      <c r="L322" s="41"/>
      <c r="M322" s="189"/>
      <c r="N322" s="42"/>
      <c r="O322" s="42"/>
      <c r="P322" s="42"/>
      <c r="Q322" s="42"/>
      <c r="R322" s="42"/>
      <c r="S322" s="42"/>
      <c r="T322" s="70"/>
      <c r="AT322" s="24" t="s">
        <v>179</v>
      </c>
      <c r="AU322" s="24" t="s">
        <v>84</v>
      </c>
    </row>
    <row r="323" spans="2:65" s="10" customFormat="1" ht="29.85" customHeight="1">
      <c r="B323" s="160"/>
      <c r="D323" s="161" t="s">
        <v>74</v>
      </c>
      <c r="E323" s="171" t="s">
        <v>1130</v>
      </c>
      <c r="F323" s="171" t="s">
        <v>1131</v>
      </c>
      <c r="I323" s="163"/>
      <c r="J323" s="172">
        <f>BK323</f>
        <v>0</v>
      </c>
      <c r="L323" s="160"/>
      <c r="M323" s="165"/>
      <c r="N323" s="166"/>
      <c r="O323" s="166"/>
      <c r="P323" s="167">
        <f>SUM(P324:P331)</f>
        <v>0</v>
      </c>
      <c r="Q323" s="166"/>
      <c r="R323" s="167">
        <f>SUM(R324:R331)</f>
        <v>7.3499999999999998E-3</v>
      </c>
      <c r="S323" s="166"/>
      <c r="T323" s="168">
        <f>SUM(T324:T331)</f>
        <v>0</v>
      </c>
      <c r="AR323" s="161" t="s">
        <v>191</v>
      </c>
      <c r="AT323" s="169" t="s">
        <v>74</v>
      </c>
      <c r="AU323" s="169" t="s">
        <v>24</v>
      </c>
      <c r="AY323" s="161" t="s">
        <v>171</v>
      </c>
      <c r="BK323" s="170">
        <f>SUM(BK324:BK331)</f>
        <v>0</v>
      </c>
    </row>
    <row r="324" spans="2:65" s="1" customFormat="1" ht="16.5" customHeight="1">
      <c r="B324" s="173"/>
      <c r="C324" s="174" t="s">
        <v>1132</v>
      </c>
      <c r="D324" s="174" t="s">
        <v>173</v>
      </c>
      <c r="E324" s="175" t="s">
        <v>1133</v>
      </c>
      <c r="F324" s="242" t="s">
        <v>1134</v>
      </c>
      <c r="G324" s="177" t="s">
        <v>396</v>
      </c>
      <c r="H324" s="178">
        <v>105</v>
      </c>
      <c r="I324" s="179"/>
      <c r="J324" s="180">
        <f>ROUND(I324*H324,2)</f>
        <v>0</v>
      </c>
      <c r="K324" s="176" t="s">
        <v>5</v>
      </c>
      <c r="L324" s="41"/>
      <c r="M324" s="181" t="s">
        <v>5</v>
      </c>
      <c r="N324" s="182" t="s">
        <v>46</v>
      </c>
      <c r="O324" s="42"/>
      <c r="P324" s="183">
        <f>O324*H324</f>
        <v>0</v>
      </c>
      <c r="Q324" s="183">
        <v>0</v>
      </c>
      <c r="R324" s="183">
        <f>Q324*H324</f>
        <v>0</v>
      </c>
      <c r="S324" s="183">
        <v>0</v>
      </c>
      <c r="T324" s="184">
        <f>S324*H324</f>
        <v>0</v>
      </c>
      <c r="AR324" s="24" t="s">
        <v>1041</v>
      </c>
      <c r="AT324" s="24" t="s">
        <v>173</v>
      </c>
      <c r="AU324" s="24" t="s">
        <v>84</v>
      </c>
      <c r="AY324" s="24" t="s">
        <v>171</v>
      </c>
      <c r="BE324" s="185">
        <f>IF(N324="základní",J324,0)</f>
        <v>0</v>
      </c>
      <c r="BF324" s="185">
        <f>IF(N324="snížená",J324,0)</f>
        <v>0</v>
      </c>
      <c r="BG324" s="185">
        <f>IF(N324="zákl. přenesená",J324,0)</f>
        <v>0</v>
      </c>
      <c r="BH324" s="185">
        <f>IF(N324="sníž. přenesená",J324,0)</f>
        <v>0</v>
      </c>
      <c r="BI324" s="185">
        <f>IF(N324="nulová",J324,0)</f>
        <v>0</v>
      </c>
      <c r="BJ324" s="24" t="s">
        <v>24</v>
      </c>
      <c r="BK324" s="185">
        <f>ROUND(I324*H324,2)</f>
        <v>0</v>
      </c>
      <c r="BL324" s="24" t="s">
        <v>1041</v>
      </c>
      <c r="BM324" s="24" t="s">
        <v>1135</v>
      </c>
    </row>
    <row r="325" spans="2:65" s="1" customFormat="1" ht="27">
      <c r="B325" s="41"/>
      <c r="D325" s="186" t="s">
        <v>179</v>
      </c>
      <c r="F325" s="187" t="s">
        <v>1136</v>
      </c>
      <c r="I325" s="188"/>
      <c r="L325" s="41"/>
      <c r="M325" s="189"/>
      <c r="N325" s="42"/>
      <c r="O325" s="42"/>
      <c r="P325" s="42"/>
      <c r="Q325" s="42"/>
      <c r="R325" s="42"/>
      <c r="S325" s="42"/>
      <c r="T325" s="70"/>
      <c r="AT325" s="24" t="s">
        <v>179</v>
      </c>
      <c r="AU325" s="24" t="s">
        <v>84</v>
      </c>
    </row>
    <row r="326" spans="2:65" s="1" customFormat="1" ht="27">
      <c r="B326" s="41"/>
      <c r="D326" s="186" t="s">
        <v>181</v>
      </c>
      <c r="F326" s="190" t="s">
        <v>894</v>
      </c>
      <c r="I326" s="188"/>
      <c r="L326" s="41"/>
      <c r="M326" s="189"/>
      <c r="N326" s="42"/>
      <c r="O326" s="42"/>
      <c r="P326" s="42"/>
      <c r="Q326" s="42"/>
      <c r="R326" s="42"/>
      <c r="S326" s="42"/>
      <c r="T326" s="70"/>
      <c r="AT326" s="24" t="s">
        <v>181</v>
      </c>
      <c r="AU326" s="24" t="s">
        <v>84</v>
      </c>
    </row>
    <row r="327" spans="2:65" s="11" customFormat="1" ht="13.5">
      <c r="B327" s="191"/>
      <c r="D327" s="186" t="s">
        <v>183</v>
      </c>
      <c r="E327" s="192" t="s">
        <v>5</v>
      </c>
      <c r="F327" s="193" t="s">
        <v>701</v>
      </c>
      <c r="H327" s="194">
        <v>105</v>
      </c>
      <c r="I327" s="195"/>
      <c r="L327" s="191"/>
      <c r="M327" s="196"/>
      <c r="N327" s="197"/>
      <c r="O327" s="197"/>
      <c r="P327" s="197"/>
      <c r="Q327" s="197"/>
      <c r="R327" s="197"/>
      <c r="S327" s="197"/>
      <c r="T327" s="198"/>
      <c r="AT327" s="192" t="s">
        <v>183</v>
      </c>
      <c r="AU327" s="192" t="s">
        <v>84</v>
      </c>
      <c r="AV327" s="11" t="s">
        <v>84</v>
      </c>
      <c r="AW327" s="11" t="s">
        <v>39</v>
      </c>
      <c r="AX327" s="11" t="s">
        <v>24</v>
      </c>
      <c r="AY327" s="192" t="s">
        <v>171</v>
      </c>
    </row>
    <row r="328" spans="2:65" s="1" customFormat="1" ht="16.5" customHeight="1">
      <c r="B328" s="173"/>
      <c r="C328" s="174" t="s">
        <v>1137</v>
      </c>
      <c r="D328" s="174" t="s">
        <v>173</v>
      </c>
      <c r="E328" s="175" t="s">
        <v>1138</v>
      </c>
      <c r="F328" s="176" t="s">
        <v>1139</v>
      </c>
      <c r="G328" s="177" t="s">
        <v>396</v>
      </c>
      <c r="H328" s="178">
        <v>105</v>
      </c>
      <c r="I328" s="179"/>
      <c r="J328" s="180">
        <f>ROUND(I328*H328,2)</f>
        <v>0</v>
      </c>
      <c r="K328" s="176" t="s">
        <v>195</v>
      </c>
      <c r="L328" s="41"/>
      <c r="M328" s="181" t="s">
        <v>5</v>
      </c>
      <c r="N328" s="182" t="s">
        <v>46</v>
      </c>
      <c r="O328" s="42"/>
      <c r="P328" s="183">
        <f>O328*H328</f>
        <v>0</v>
      </c>
      <c r="Q328" s="183">
        <v>6.9999999999999994E-5</v>
      </c>
      <c r="R328" s="183">
        <f>Q328*H328</f>
        <v>7.3499999999999998E-3</v>
      </c>
      <c r="S328" s="183">
        <v>0</v>
      </c>
      <c r="T328" s="184">
        <f>S328*H328</f>
        <v>0</v>
      </c>
      <c r="AR328" s="24" t="s">
        <v>1041</v>
      </c>
      <c r="AT328" s="24" t="s">
        <v>173</v>
      </c>
      <c r="AU328" s="24" t="s">
        <v>84</v>
      </c>
      <c r="AY328" s="24" t="s">
        <v>171</v>
      </c>
      <c r="BE328" s="185">
        <f>IF(N328="základní",J328,0)</f>
        <v>0</v>
      </c>
      <c r="BF328" s="185">
        <f>IF(N328="snížená",J328,0)</f>
        <v>0</v>
      </c>
      <c r="BG328" s="185">
        <f>IF(N328="zákl. přenesená",J328,0)</f>
        <v>0</v>
      </c>
      <c r="BH328" s="185">
        <f>IF(N328="sníž. přenesená",J328,0)</f>
        <v>0</v>
      </c>
      <c r="BI328" s="185">
        <f>IF(N328="nulová",J328,0)</f>
        <v>0</v>
      </c>
      <c r="BJ328" s="24" t="s">
        <v>24</v>
      </c>
      <c r="BK328" s="185">
        <f>ROUND(I328*H328,2)</f>
        <v>0</v>
      </c>
      <c r="BL328" s="24" t="s">
        <v>1041</v>
      </c>
      <c r="BM328" s="24" t="s">
        <v>1140</v>
      </c>
    </row>
    <row r="329" spans="2:65" s="1" customFormat="1" ht="27">
      <c r="B329" s="41"/>
      <c r="D329" s="186" t="s">
        <v>179</v>
      </c>
      <c r="F329" s="187" t="s">
        <v>1141</v>
      </c>
      <c r="I329" s="188"/>
      <c r="L329" s="41"/>
      <c r="M329" s="189"/>
      <c r="N329" s="42"/>
      <c r="O329" s="42"/>
      <c r="P329" s="42"/>
      <c r="Q329" s="42"/>
      <c r="R329" s="42"/>
      <c r="S329" s="42"/>
      <c r="T329" s="70"/>
      <c r="AT329" s="24" t="s">
        <v>179</v>
      </c>
      <c r="AU329" s="24" t="s">
        <v>84</v>
      </c>
    </row>
    <row r="330" spans="2:65" s="1" customFormat="1" ht="16.5" customHeight="1">
      <c r="B330" s="173"/>
      <c r="C330" s="174" t="s">
        <v>1142</v>
      </c>
      <c r="D330" s="174" t="s">
        <v>173</v>
      </c>
      <c r="E330" s="175" t="s">
        <v>1143</v>
      </c>
      <c r="F330" s="176" t="s">
        <v>1144</v>
      </c>
      <c r="G330" s="177" t="s">
        <v>396</v>
      </c>
      <c r="H330" s="178">
        <v>105</v>
      </c>
      <c r="I330" s="179"/>
      <c r="J330" s="180">
        <f>ROUND(I330*H330,2)</f>
        <v>0</v>
      </c>
      <c r="K330" s="176" t="s">
        <v>195</v>
      </c>
      <c r="L330" s="41"/>
      <c r="M330" s="181" t="s">
        <v>5</v>
      </c>
      <c r="N330" s="182" t="s">
        <v>46</v>
      </c>
      <c r="O330" s="42"/>
      <c r="P330" s="183">
        <f>O330*H330</f>
        <v>0</v>
      </c>
      <c r="Q330" s="183">
        <v>0</v>
      </c>
      <c r="R330" s="183">
        <f>Q330*H330</f>
        <v>0</v>
      </c>
      <c r="S330" s="183">
        <v>0</v>
      </c>
      <c r="T330" s="184">
        <f>S330*H330</f>
        <v>0</v>
      </c>
      <c r="AR330" s="24" t="s">
        <v>1041</v>
      </c>
      <c r="AT330" s="24" t="s">
        <v>173</v>
      </c>
      <c r="AU330" s="24" t="s">
        <v>84</v>
      </c>
      <c r="AY330" s="24" t="s">
        <v>171</v>
      </c>
      <c r="BE330" s="185">
        <f>IF(N330="základní",J330,0)</f>
        <v>0</v>
      </c>
      <c r="BF330" s="185">
        <f>IF(N330="snížená",J330,0)</f>
        <v>0</v>
      </c>
      <c r="BG330" s="185">
        <f>IF(N330="zákl. přenesená",J330,0)</f>
        <v>0</v>
      </c>
      <c r="BH330" s="185">
        <f>IF(N330="sníž. přenesená",J330,0)</f>
        <v>0</v>
      </c>
      <c r="BI330" s="185">
        <f>IF(N330="nulová",J330,0)</f>
        <v>0</v>
      </c>
      <c r="BJ330" s="24" t="s">
        <v>24</v>
      </c>
      <c r="BK330" s="185">
        <f>ROUND(I330*H330,2)</f>
        <v>0</v>
      </c>
      <c r="BL330" s="24" t="s">
        <v>1041</v>
      </c>
      <c r="BM330" s="24" t="s">
        <v>1145</v>
      </c>
    </row>
    <row r="331" spans="2:65" s="1" customFormat="1" ht="13.5">
      <c r="B331" s="41"/>
      <c r="D331" s="186" t="s">
        <v>179</v>
      </c>
      <c r="F331" s="187" t="s">
        <v>1146</v>
      </c>
      <c r="I331" s="188"/>
      <c r="L331" s="41"/>
      <c r="M331" s="224"/>
      <c r="N331" s="225"/>
      <c r="O331" s="225"/>
      <c r="P331" s="225"/>
      <c r="Q331" s="225"/>
      <c r="R331" s="225"/>
      <c r="S331" s="225"/>
      <c r="T331" s="226"/>
      <c r="AT331" s="24" t="s">
        <v>179</v>
      </c>
      <c r="AU331" s="24" t="s">
        <v>84</v>
      </c>
    </row>
    <row r="332" spans="2:65" s="1" customFormat="1" ht="6.95" customHeight="1">
      <c r="B332" s="56"/>
      <c r="C332" s="57"/>
      <c r="D332" s="57"/>
      <c r="E332" s="57"/>
      <c r="F332" s="57"/>
      <c r="G332" s="57"/>
      <c r="H332" s="57"/>
      <c r="I332" s="127"/>
      <c r="J332" s="57"/>
      <c r="K332" s="57"/>
      <c r="L332" s="41"/>
    </row>
  </sheetData>
  <autoFilter ref="C87:K331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39</vt:i4>
      </vt:variant>
    </vt:vector>
  </HeadingPairs>
  <TitlesOfParts>
    <vt:vector size="59" baseType="lpstr">
      <vt:lpstr>Rekapitulace stavby</vt:lpstr>
      <vt:lpstr>01 - SO 105 Příkop z "ods...</vt:lpstr>
      <vt:lpstr>02 - SO 106 Lávka pro pěš...</vt:lpstr>
      <vt:lpstr>03 - SO 107 Lávka pro pěš...</vt:lpstr>
      <vt:lpstr>04 - SO 108 Vodní nádrž</vt:lpstr>
      <vt:lpstr>05 - SO 110 Náhradní výsadba</vt:lpstr>
      <vt:lpstr>06 - SO 201 Vyspravení st...</vt:lpstr>
      <vt:lpstr>07 - SO 202 Rekonstrukce ...</vt:lpstr>
      <vt:lpstr>08 - SO 203 Přeložení Mlý...</vt:lpstr>
      <vt:lpstr>09 - SO 204 Zrušení zatru...</vt:lpstr>
      <vt:lpstr>10 - SO 205 Vyspravení pr...</vt:lpstr>
      <vt:lpstr>11 - SO 301 Rekonstrukce ...</vt:lpstr>
      <vt:lpstr>12 - SO 302 Tůň č.1 km 1,799</vt:lpstr>
      <vt:lpstr>13 - SO 303 Tůň č.2 km 1,502</vt:lpstr>
      <vt:lpstr>14 - SO 305 Tůň č.3 km 1,263</vt:lpstr>
      <vt:lpstr>15 - SO 306 Rekonstrukce ...</vt:lpstr>
      <vt:lpstr>16 - SO 307 Vyspravení pr...</vt:lpstr>
      <vt:lpstr>17 - SO 308 Odtěžení sedi...</vt:lpstr>
      <vt:lpstr>18 - Ostatní a vedlejší n...</vt:lpstr>
      <vt:lpstr>Pokyny pro vyplnění</vt:lpstr>
      <vt:lpstr>'01 - SO 105 Příkop z "ods...'!Názvy_tisku</vt:lpstr>
      <vt:lpstr>'02 - SO 106 Lávka pro pěš...'!Názvy_tisku</vt:lpstr>
      <vt:lpstr>'03 - SO 107 Lávka pro pěš...'!Názvy_tisku</vt:lpstr>
      <vt:lpstr>'04 - SO 108 Vodní nádrž'!Názvy_tisku</vt:lpstr>
      <vt:lpstr>'05 - SO 110 Náhradní výsadba'!Názvy_tisku</vt:lpstr>
      <vt:lpstr>'06 - SO 201 Vyspravení st...'!Názvy_tisku</vt:lpstr>
      <vt:lpstr>'07 - SO 202 Rekonstrukce ...'!Názvy_tisku</vt:lpstr>
      <vt:lpstr>'08 - SO 203 Přeložení Mlý...'!Názvy_tisku</vt:lpstr>
      <vt:lpstr>'09 - SO 204 Zrušení zatru...'!Názvy_tisku</vt:lpstr>
      <vt:lpstr>'10 - SO 205 Vyspravení pr...'!Názvy_tisku</vt:lpstr>
      <vt:lpstr>'11 - SO 301 Rekonstrukce ...'!Názvy_tisku</vt:lpstr>
      <vt:lpstr>'12 - SO 302 Tůň č.1 km 1,799'!Názvy_tisku</vt:lpstr>
      <vt:lpstr>'13 - SO 303 Tůň č.2 km 1,502'!Názvy_tisku</vt:lpstr>
      <vt:lpstr>'14 - SO 305 Tůň č.3 km 1,263'!Názvy_tisku</vt:lpstr>
      <vt:lpstr>'15 - SO 306 Rekonstrukce ...'!Názvy_tisku</vt:lpstr>
      <vt:lpstr>'16 - SO 307 Vyspravení pr...'!Názvy_tisku</vt:lpstr>
      <vt:lpstr>'17 - SO 308 Odtěžení sedi...'!Názvy_tisku</vt:lpstr>
      <vt:lpstr>'18 - Ostatní a vedlejší n...'!Názvy_tisku</vt:lpstr>
      <vt:lpstr>'Rekapitulace stavby'!Názvy_tisku</vt:lpstr>
      <vt:lpstr>'01 - SO 105 Příkop z "ods...'!Oblast_tisku</vt:lpstr>
      <vt:lpstr>'02 - SO 106 Lávka pro pěš...'!Oblast_tisku</vt:lpstr>
      <vt:lpstr>'03 - SO 107 Lávka pro pěš...'!Oblast_tisku</vt:lpstr>
      <vt:lpstr>'04 - SO 108 Vodní nádrž'!Oblast_tisku</vt:lpstr>
      <vt:lpstr>'05 - SO 110 Náhradní výsadba'!Oblast_tisku</vt:lpstr>
      <vt:lpstr>'06 - SO 201 Vyspravení st...'!Oblast_tisku</vt:lpstr>
      <vt:lpstr>'07 - SO 202 Rekonstrukce ...'!Oblast_tisku</vt:lpstr>
      <vt:lpstr>'08 - SO 203 Přeložení Mlý...'!Oblast_tisku</vt:lpstr>
      <vt:lpstr>'09 - SO 204 Zrušení zatru...'!Oblast_tisku</vt:lpstr>
      <vt:lpstr>'10 - SO 205 Vyspravení pr...'!Oblast_tisku</vt:lpstr>
      <vt:lpstr>'11 - SO 301 Rekonstrukce ...'!Oblast_tisku</vt:lpstr>
      <vt:lpstr>'12 - SO 302 Tůň č.1 km 1,799'!Oblast_tisku</vt:lpstr>
      <vt:lpstr>'13 - SO 303 Tůň č.2 km 1,502'!Oblast_tisku</vt:lpstr>
      <vt:lpstr>'14 - SO 305 Tůň č.3 km 1,263'!Oblast_tisku</vt:lpstr>
      <vt:lpstr>'15 - SO 306 Rekonstrukce ...'!Oblast_tisku</vt:lpstr>
      <vt:lpstr>'16 - SO 307 Vyspravení pr...'!Oblast_tisku</vt:lpstr>
      <vt:lpstr>'17 - SO 308 Odtěžení sedi...'!Oblast_tisku</vt:lpstr>
      <vt:lpstr>'18 - Ostatní a vedlejší n...'!Oblast_tisku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Krumnikl Radim</dc:creator>
  <cp:lastModifiedBy>Hyklová Jitka</cp:lastModifiedBy>
  <dcterms:created xsi:type="dcterms:W3CDTF">2018-02-28T13:07:58Z</dcterms:created>
  <dcterms:modified xsi:type="dcterms:W3CDTF">2018-03-08T07:18:00Z</dcterms:modified>
</cp:coreProperties>
</file>