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345" windowWidth="27555" windowHeight="12555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Rekapitulace!$A$6</definedName>
    <definedName name="Dodavka">Rekapitulace!$G$19</definedName>
    <definedName name="Dodavka0">Položky!#REF!</definedName>
    <definedName name="HSV">Rekapitulace!$E$19</definedName>
    <definedName name="HSV0">Položky!#REF!</definedName>
    <definedName name="HZS">Rekapitulace!$I$19</definedName>
    <definedName name="HZS0">Položky!#REF!</definedName>
    <definedName name="JKSO">'Krycí list'!$F$4</definedName>
    <definedName name="MJ">'Krycí list'!$G$4</definedName>
    <definedName name="Mont">Rekapitulace!$H$19</definedName>
    <definedName name="Montaz0">Položky!#REF!</definedName>
    <definedName name="NazevDilu">Rekapitulace!$B$6</definedName>
    <definedName name="nazevobjektu">'Krycí list'!$C$4</definedName>
    <definedName name="nazevstavby">'Krycí list'!$C$6</definedName>
    <definedName name="_xlnm.Print_Titles" localSheetId="2">Položky!$1:$6</definedName>
    <definedName name="_xlnm.Print_Titles" localSheetId="1">Rekapitulace!$1:$6</definedName>
    <definedName name="Objednatel">'Krycí list'!$C$8</definedName>
    <definedName name="_xlnm.Print_Area" localSheetId="0">'Krycí list'!$A$1:$G$45</definedName>
    <definedName name="_xlnm.Print_Area" localSheetId="2">Položky!$A$1:$G$54</definedName>
    <definedName name="_xlnm.Print_Area" localSheetId="1">Rekapitulace!$A$1:$I$25</definedName>
    <definedName name="PocetMJ">'Krycí list'!$G$7</definedName>
    <definedName name="Poznamka">'Krycí list'!$B$37</definedName>
    <definedName name="Projektant">'Krycí list'!$C$7</definedName>
    <definedName name="PSV">Rekapitulace!$F$19</definedName>
    <definedName name="PSV0">Položky!#REF!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Rekapitulace!$H$25</definedName>
    <definedName name="VRNKc">Rekapitulace!$E$24</definedName>
    <definedName name="VRNnazev">Rekapitulace!$A$24</definedName>
    <definedName name="VRNproc">Rekapitulace!$F$24</definedName>
    <definedName name="VRNzakl">Rekapitulace!$G$24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calcId="125725"/>
</workbook>
</file>

<file path=xl/calcChain.xml><?xml version="1.0" encoding="utf-8"?>
<calcChain xmlns="http://schemas.openxmlformats.org/spreadsheetml/2006/main">
  <c r="BE53" i="3"/>
  <c r="BD53"/>
  <c r="BC53"/>
  <c r="BA53"/>
  <c r="G53"/>
  <c r="BB53" s="1"/>
  <c r="BE52"/>
  <c r="BE54" s="1"/>
  <c r="I18" i="2" s="1"/>
  <c r="BD52" i="3"/>
  <c r="BC52"/>
  <c r="BC54" s="1"/>
  <c r="G18" i="2" s="1"/>
  <c r="BA52" i="3"/>
  <c r="G52"/>
  <c r="BB52" s="1"/>
  <c r="B18" i="2"/>
  <c r="A18"/>
  <c r="BD54" i="3"/>
  <c r="H18" i="2" s="1"/>
  <c r="BA54" i="3"/>
  <c r="E18" i="2" s="1"/>
  <c r="C54" i="3"/>
  <c r="BE49"/>
  <c r="BD49"/>
  <c r="BD50" s="1"/>
  <c r="H17" i="2" s="1"/>
  <c r="BC49" i="3"/>
  <c r="BA49"/>
  <c r="G49"/>
  <c r="BB49" s="1"/>
  <c r="BB50" s="1"/>
  <c r="B17" i="2"/>
  <c r="A17"/>
  <c r="BE50" i="3"/>
  <c r="I17" i="2" s="1"/>
  <c r="BC50" i="3"/>
  <c r="G17" i="2" s="1"/>
  <c r="BA50" i="3"/>
  <c r="E17" i="2" s="1"/>
  <c r="C50" i="3"/>
  <c r="BE46"/>
  <c r="BE47" s="1"/>
  <c r="I16" i="2" s="1"/>
  <c r="BD46" i="3"/>
  <c r="BD47" s="1"/>
  <c r="H16" i="2" s="1"/>
  <c r="BC46" i="3"/>
  <c r="BC47" s="1"/>
  <c r="G16" i="2" s="1"/>
  <c r="BA46" i="3"/>
  <c r="G46"/>
  <c r="BB46" s="1"/>
  <c r="BB47" s="1"/>
  <c r="B16" i="2"/>
  <c r="A16"/>
  <c r="BA47" i="3"/>
  <c r="E16" i="2" s="1"/>
  <c r="C47" i="3"/>
  <c r="BE43"/>
  <c r="BD43"/>
  <c r="BC43"/>
  <c r="BA43"/>
  <c r="G43"/>
  <c r="BB43" s="1"/>
  <c r="BE42"/>
  <c r="BD42"/>
  <c r="BC42"/>
  <c r="BA42"/>
  <c r="G42"/>
  <c r="BB42" s="1"/>
  <c r="B15" i="2"/>
  <c r="A15"/>
  <c r="BC44" i="3"/>
  <c r="G15" i="2" s="1"/>
  <c r="C44" i="3"/>
  <c r="BE39"/>
  <c r="BD39"/>
  <c r="BD40" s="1"/>
  <c r="H14" i="2" s="1"/>
  <c r="BC39" i="3"/>
  <c r="BA39"/>
  <c r="G39"/>
  <c r="BB39" s="1"/>
  <c r="BB40" s="1"/>
  <c r="B14" i="2"/>
  <c r="A14"/>
  <c r="BE40" i="3"/>
  <c r="I14" i="2" s="1"/>
  <c r="BC40" i="3"/>
  <c r="G14" i="2" s="1"/>
  <c r="BA40" i="3"/>
  <c r="E14" i="2" s="1"/>
  <c r="C40" i="3"/>
  <c r="BE36"/>
  <c r="BD36"/>
  <c r="BD37" s="1"/>
  <c r="H13" i="2" s="1"/>
  <c r="BC36" i="3"/>
  <c r="BB36"/>
  <c r="BB37" s="1"/>
  <c r="F13" i="2" s="1"/>
  <c r="G36" i="3"/>
  <c r="BA36" s="1"/>
  <c r="BA37" s="1"/>
  <c r="B13" i="2"/>
  <c r="A13"/>
  <c r="BE37" i="3"/>
  <c r="I13" i="2" s="1"/>
  <c r="BC37" i="3"/>
  <c r="G13" i="2" s="1"/>
  <c r="C37" i="3"/>
  <c r="BE33"/>
  <c r="BD33"/>
  <c r="BC33"/>
  <c r="BB33"/>
  <c r="G33"/>
  <c r="BA33" s="1"/>
  <c r="BE32"/>
  <c r="BE34" s="1"/>
  <c r="I12" i="2" s="1"/>
  <c r="BD32" i="3"/>
  <c r="BC32"/>
  <c r="BB32"/>
  <c r="G32"/>
  <c r="BA32" s="1"/>
  <c r="BE31"/>
  <c r="BD31"/>
  <c r="BC31"/>
  <c r="BB31"/>
  <c r="G31"/>
  <c r="BA31" s="1"/>
  <c r="BE30"/>
  <c r="BD30"/>
  <c r="BC30"/>
  <c r="BB30"/>
  <c r="G30"/>
  <c r="BA30" s="1"/>
  <c r="BE29"/>
  <c r="BD29"/>
  <c r="BC29"/>
  <c r="BB29"/>
  <c r="G29"/>
  <c r="BA29" s="1"/>
  <c r="BE28"/>
  <c r="BD28"/>
  <c r="BD34" s="1"/>
  <c r="H12" i="2" s="1"/>
  <c r="BC28" i="3"/>
  <c r="BB28"/>
  <c r="BB34" s="1"/>
  <c r="F12" i="2" s="1"/>
  <c r="G28" i="3"/>
  <c r="BA28" s="1"/>
  <c r="B12" i="2"/>
  <c r="A12"/>
  <c r="BC34" i="3"/>
  <c r="G12" i="2" s="1"/>
  <c r="C34" i="3"/>
  <c r="BE25"/>
  <c r="BD25"/>
  <c r="BD26" s="1"/>
  <c r="H11" i="2" s="1"/>
  <c r="BC25" i="3"/>
  <c r="BB25"/>
  <c r="BB26" s="1"/>
  <c r="F11" i="2" s="1"/>
  <c r="G25" i="3"/>
  <c r="BA25" s="1"/>
  <c r="BA26" s="1"/>
  <c r="B11" i="2"/>
  <c r="A11"/>
  <c r="BE26" i="3"/>
  <c r="I11" i="2" s="1"/>
  <c r="BC26" i="3"/>
  <c r="G11" i="2" s="1"/>
  <c r="C26" i="3"/>
  <c r="BE22"/>
  <c r="BD22"/>
  <c r="BD23" s="1"/>
  <c r="H10" i="2" s="1"/>
  <c r="BC22" i="3"/>
  <c r="BB22"/>
  <c r="BB23" s="1"/>
  <c r="F10" i="2" s="1"/>
  <c r="G22" i="3"/>
  <c r="BA22" s="1"/>
  <c r="BA23" s="1"/>
  <c r="B10" i="2"/>
  <c r="A10"/>
  <c r="BE23" i="3"/>
  <c r="I10" i="2" s="1"/>
  <c r="BC23" i="3"/>
  <c r="G10" i="2" s="1"/>
  <c r="C23" i="3"/>
  <c r="BE19"/>
  <c r="BD19"/>
  <c r="BC19"/>
  <c r="BB19"/>
  <c r="G19"/>
  <c r="BA19" s="1"/>
  <c r="BE18"/>
  <c r="BD18"/>
  <c r="BC18"/>
  <c r="BB18"/>
  <c r="G18"/>
  <c r="BA18" s="1"/>
  <c r="BE17"/>
  <c r="BD17"/>
  <c r="BC17"/>
  <c r="BB17"/>
  <c r="G17"/>
  <c r="BA17" s="1"/>
  <c r="BE16"/>
  <c r="BD16"/>
  <c r="BC16"/>
  <c r="BB16"/>
  <c r="G16"/>
  <c r="B9" i="2"/>
  <c r="A9"/>
  <c r="BC20" i="3"/>
  <c r="G9" i="2" s="1"/>
  <c r="C20" i="3"/>
  <c r="BE13"/>
  <c r="BD13"/>
  <c r="BC13"/>
  <c r="BC14" s="1"/>
  <c r="G8" i="2" s="1"/>
  <c r="BB13" i="3"/>
  <c r="G13"/>
  <c r="BA13" s="1"/>
  <c r="BE12"/>
  <c r="BD12"/>
  <c r="BC12"/>
  <c r="BB12"/>
  <c r="G12"/>
  <c r="B8" i="2"/>
  <c r="A8"/>
  <c r="BE14" i="3"/>
  <c r="I8" i="2" s="1"/>
  <c r="C14" i="3"/>
  <c r="BE9"/>
  <c r="BD9"/>
  <c r="BC9"/>
  <c r="BB9"/>
  <c r="G9"/>
  <c r="BA9" s="1"/>
  <c r="BE8"/>
  <c r="BE10" s="1"/>
  <c r="I7" i="2" s="1"/>
  <c r="BD8" i="3"/>
  <c r="BC8"/>
  <c r="BC10" s="1"/>
  <c r="G7" i="2" s="1"/>
  <c r="BB8" i="3"/>
  <c r="G8"/>
  <c r="BA8" s="1"/>
  <c r="BA10" s="1"/>
  <c r="B7" i="2"/>
  <c r="A7"/>
  <c r="C10" i="3"/>
  <c r="C4"/>
  <c r="F3"/>
  <c r="C3"/>
  <c r="H25" i="2"/>
  <c r="G24"/>
  <c r="I24" s="1"/>
  <c r="C2"/>
  <c r="C1"/>
  <c r="F33" i="1"/>
  <c r="F31"/>
  <c r="G22"/>
  <c r="G21"/>
  <c r="G8"/>
  <c r="BB10" i="3" l="1"/>
  <c r="F7" i="2" s="1"/>
  <c r="G54" i="3"/>
  <c r="BB44"/>
  <c r="BE44"/>
  <c r="I15" i="2" s="1"/>
  <c r="BA44" i="3"/>
  <c r="E15" i="2" s="1"/>
  <c r="BE20" i="3"/>
  <c r="I9" i="2" s="1"/>
  <c r="G19"/>
  <c r="C14" i="1" s="1"/>
  <c r="I19" i="2"/>
  <c r="C20" i="1" s="1"/>
  <c r="BD10" i="3"/>
  <c r="H7" i="2" s="1"/>
  <c r="F34" i="1"/>
  <c r="BD44" i="3"/>
  <c r="H15" i="2" s="1"/>
  <c r="BA12" i="3"/>
  <c r="BA14" s="1"/>
  <c r="G14"/>
  <c r="BA16"/>
  <c r="BA20" s="1"/>
  <c r="G20"/>
  <c r="BB54"/>
  <c r="G10"/>
  <c r="BB14"/>
  <c r="F8" i="2" s="1"/>
  <c r="BD14" i="3"/>
  <c r="H8" i="2" s="1"/>
  <c r="BB20" i="3"/>
  <c r="F9" i="2" s="1"/>
  <c r="BD20" i="3"/>
  <c r="H9" i="2" s="1"/>
  <c r="BA34" i="3"/>
  <c r="G23"/>
  <c r="G26"/>
  <c r="G34"/>
  <c r="G37"/>
  <c r="G40"/>
  <c r="G44"/>
  <c r="G47"/>
  <c r="G50"/>
  <c r="F19" i="2" l="1"/>
  <c r="E19"/>
  <c r="H19"/>
  <c r="C15" i="1" s="1"/>
  <c r="C18" s="1"/>
  <c r="C21" s="1"/>
  <c r="C22" s="1"/>
</calcChain>
</file>

<file path=xl/sharedStrings.xml><?xml version="1.0" encoding="utf-8"?>
<sst xmlns="http://schemas.openxmlformats.org/spreadsheetml/2006/main" count="212" uniqueCount="146">
  <si>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</si>
  <si>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</si>
  <si>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</si>
  <si>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</si>
  <si>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</si>
  <si>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</si>
  <si>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</si>
  <si>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</si>
  <si>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</si>
  <si>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</si>
  <si>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</si>
  <si>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</si>
  <si>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</si>
  <si>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</si>
  <si>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</si>
  <si>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</si>
  <si>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</si>
  <si>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</si>
  <si>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</si>
  <si>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</si>
  <si>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</si>
  <si>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</si>
  <si>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</si>
  <si>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</si>
  <si>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</si>
  <si>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</si>
  <si>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</si>
  <si>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</si>
  <si>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</si>
  <si>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</si>
  <si>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</si>
  <si>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</si>
  <si>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</si>
  <si>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</si>
  <si>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</si>
  <si>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</si>
  <si>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</si>
  <si>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</si>
  <si>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</si>
  <si>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</si>
  <si>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</si>
  <si>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</si>
  <si>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</si>
  <si>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</si>
  <si>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</si>
  <si>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</si>
  <si>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</si>
  <si>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</si>
  <si>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</si>
  <si>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</si>
  <si>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</si>
  <si>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</si>
  <si>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</si>
  <si>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</si>
  <si>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</si>
  <si>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</si>
  <si>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</si>
  <si>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</si>
  <si>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</si>
  <si>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</si>
  <si>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</si>
  <si>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</si>
  <si>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</si>
  <si>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</si>
  <si>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</si>
  <si>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</si>
  <si>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</si>
  <si>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2</t>
  </si>
  <si>
    <t>Základy,zvláštní zakládání</t>
  </si>
  <si>
    <t>281 60-1112.R01</t>
  </si>
  <si>
    <t>Injektáž zdiva z CPP silikonovým krémem obs. akt. látek min. 80 %</t>
  </si>
  <si>
    <t>m2</t>
  </si>
  <si>
    <t>281 60-1112.R02</t>
  </si>
  <si>
    <t>Injektáž zdiva porotherm P+D silikonovým krémem obs. akt. látek min 80%, zvýšená spotřeba krému</t>
  </si>
  <si>
    <t>3</t>
  </si>
  <si>
    <t>Svislé a kompletní konstrukce</t>
  </si>
  <si>
    <t>319 10-0020.RAA</t>
  </si>
  <si>
    <t>Podřezání zdiva strojní pilou, vložení folie tl. 2 mm, zaklínování, zamazání spáry MVC</t>
  </si>
  <si>
    <t>319 10-0020.R01</t>
  </si>
  <si>
    <t>Zaplnění prořezané spáry cementovou maltou s plastifikátorem pomoci čerpadla</t>
  </si>
  <si>
    <t>61</t>
  </si>
  <si>
    <t>Upravy povrchů vnitřní</t>
  </si>
  <si>
    <t>610 41-1129.R01</t>
  </si>
  <si>
    <t xml:space="preserve">Nástřik roztokem neutralizující škodlivé soli </t>
  </si>
  <si>
    <t>612 43-3211.R03</t>
  </si>
  <si>
    <t>Jemná sanační omítka dle WTA z pytlovaných směsí tl. 3 mm</t>
  </si>
  <si>
    <t>612 43-3112.R02</t>
  </si>
  <si>
    <t>Dif. desky z polystyrenovéh granulátu a cementu s povrchovou úpravou a příslušenstvím</t>
  </si>
  <si>
    <t>61.RA0</t>
  </si>
  <si>
    <t xml:space="preserve">Osazení dufúzní lišty, vyspravení omítky </t>
  </si>
  <si>
    <t>m</t>
  </si>
  <si>
    <t>63</t>
  </si>
  <si>
    <t>Podlahy a podlahové konstrukce</t>
  </si>
  <si>
    <t>631 31-00.RA0</t>
  </si>
  <si>
    <t>Mazanina z betonu C 16/20, tloušťka 15 cm vodotěsnící přísada</t>
  </si>
  <si>
    <t>96</t>
  </si>
  <si>
    <t>Bourání konstrukcí</t>
  </si>
  <si>
    <t>965 20-0012.R01</t>
  </si>
  <si>
    <t xml:space="preserve">Bourání mazanin betonových, kotelna </t>
  </si>
  <si>
    <t>m3</t>
  </si>
  <si>
    <t>97</t>
  </si>
  <si>
    <t>Prorážení otvorů</t>
  </si>
  <si>
    <t>978 20-0010.R02</t>
  </si>
  <si>
    <t xml:space="preserve">Otlučení vnitřních omítek stěn 100 % </t>
  </si>
  <si>
    <t>978 20-0010.R01</t>
  </si>
  <si>
    <t xml:space="preserve">Otlučení tenkovstvých omítek na příčkách Ytong </t>
  </si>
  <si>
    <t>979 99-0181.R00</t>
  </si>
  <si>
    <t xml:space="preserve">Poplatek za skládku suti - PVC podlahová krytina </t>
  </si>
  <si>
    <t>t</t>
  </si>
  <si>
    <t>979 99-0101.R00</t>
  </si>
  <si>
    <t xml:space="preserve">Poplatek za skládku suti - omítka </t>
  </si>
  <si>
    <t>979 08-7311.R00</t>
  </si>
  <si>
    <t xml:space="preserve">Vodorovné přemístění suti nošením do 10 m </t>
  </si>
  <si>
    <t>979 08-7392.R00</t>
  </si>
  <si>
    <t xml:space="preserve">Příplatek za nošení vyb. hmot každých dalších 10 m </t>
  </si>
  <si>
    <t>99</t>
  </si>
  <si>
    <t>Staveništní přesun hmot</t>
  </si>
  <si>
    <t>998 01-1001.R00</t>
  </si>
  <si>
    <t xml:space="preserve">Přesun hmot pro budovy zděné výšky do 6 m </t>
  </si>
  <si>
    <t>711</t>
  </si>
  <si>
    <t>Izolace proti vodě</t>
  </si>
  <si>
    <t>711 21-0020.R01</t>
  </si>
  <si>
    <t xml:space="preserve">Minerální izolační stěrka </t>
  </si>
  <si>
    <t>721</t>
  </si>
  <si>
    <t>Vnitřní kanalizace</t>
  </si>
  <si>
    <t>721 22-52.R00</t>
  </si>
  <si>
    <t xml:space="preserve">Vpusť se zápachovou uzávěrkou </t>
  </si>
  <si>
    <t>kus</t>
  </si>
  <si>
    <t>721 17-61.R00</t>
  </si>
  <si>
    <t>Potrubí HT připojovací DN 40 vč. napojení k odpadu vpusti v kotelně</t>
  </si>
  <si>
    <t>735</t>
  </si>
  <si>
    <t>Otopná tělesa</t>
  </si>
  <si>
    <t>735 15-18.R00</t>
  </si>
  <si>
    <t xml:space="preserve">Demontáž a zpětná montáž otopných těles </t>
  </si>
  <si>
    <t>771</t>
  </si>
  <si>
    <t>Podlahy z dlaždic a obklady</t>
  </si>
  <si>
    <t>771 47-5014.R01</t>
  </si>
  <si>
    <t>Obklad soklíků keram.rovných, tmel,výška 10 cm, ukončující lišta, vč. dodávky materiálu</t>
  </si>
  <si>
    <t>776</t>
  </si>
  <si>
    <t>Podlahy povlakové</t>
  </si>
  <si>
    <t>776 40-1800.R00</t>
  </si>
  <si>
    <t xml:space="preserve">Demontáž soklíků nebo lišt, pryžových nebo z PVC </t>
  </si>
  <si>
    <t>776 42-1100.R00</t>
  </si>
  <si>
    <t>Lepení podlahových soklíků z měkčeného PVC vč. dodávky soklíku</t>
  </si>
  <si>
    <t>Sanace zdiva proti vzlínající vlhkosti - zásah z interiéru</t>
  </si>
  <si>
    <t>Na Smyčce 5/317, Ostrava-Proskovice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</si>
</sst>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#,##0.00\ &quot;Kč&quot;"/>
    <numFmt numFmtId="166" formatCode="0.0"/>
  </numFmts>
  <fonts count="20">
    <font>
      <sz val="10"/>
      <name val="Arial CE"/>
      <charset val="238"/>
    </font>
    <font>
      <b/>
      <sz val="14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sz val="10"/>
      <color indexed="9"/>
      <name val="Arial CE"/>
      <family val="2"/>
      <charset val="238"/>
    </font>
    <font>
      <sz val="8"/>
      <name val="Arial CE"/>
    </font>
    <font>
      <i/>
      <sz val="8"/>
      <name val="Arial CE"/>
      <family val="2"/>
      <charset val="238"/>
    </font>
    <font>
      <i/>
      <sz val="9"/>
      <name val="Arial CE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97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2" fillId="2" borderId="5" xfId="0" applyNumberFormat="1" applyFont="1" applyFill="1" applyBorder="1"/>
    <xf numFmtId="49" fontId="0" fillId="2" borderId="6" xfId="0" applyNumberFormat="1" applyFill="1" applyBorder="1"/>
    <xf numFmtId="0" fontId="3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6" xfId="0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1" fillId="0" borderId="22" xfId="0" applyFont="1" applyBorder="1" applyAlignment="1">
      <alignment horizontal="centerContinuous" vertical="center"/>
    </xf>
    <xf numFmtId="0" fontId="6" fillId="0" borderId="23" xfId="0" applyFont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5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8" xfId="0" applyBorder="1"/>
    <xf numFmtId="0" fontId="0" fillId="0" borderId="20" xfId="0" applyBorder="1"/>
    <xf numFmtId="3" fontId="0" fillId="0" borderId="29" xfId="0" applyNumberFormat="1" applyBorder="1"/>
    <xf numFmtId="0" fontId="0" fillId="0" borderId="30" xfId="0" applyBorder="1"/>
    <xf numFmtId="3" fontId="0" fillId="0" borderId="31" xfId="0" applyNumberFormat="1" applyBorder="1"/>
    <xf numFmtId="0" fontId="0" fillId="0" borderId="32" xfId="0" applyBorder="1"/>
    <xf numFmtId="3" fontId="0" fillId="0" borderId="14" xfId="0" applyNumberFormat="1" applyBorder="1"/>
    <xf numFmtId="0" fontId="0" fillId="0" borderId="15" xfId="0" applyBorder="1"/>
    <xf numFmtId="0" fontId="0" fillId="0" borderId="33" xfId="0" applyBorder="1"/>
    <xf numFmtId="0" fontId="0" fillId="0" borderId="34" xfId="0" applyBorder="1"/>
    <xf numFmtId="0" fontId="7" fillId="0" borderId="16" xfId="0" applyFont="1" applyBorder="1"/>
    <xf numFmtId="3" fontId="0" fillId="0" borderId="35" xfId="0" applyNumberFormat="1" applyBorder="1"/>
    <xf numFmtId="0" fontId="0" fillId="0" borderId="36" xfId="0" applyBorder="1"/>
    <xf numFmtId="3" fontId="0" fillId="0" borderId="37" xfId="0" applyNumberFormat="1" applyBorder="1"/>
    <xf numFmtId="0" fontId="0" fillId="0" borderId="38" xfId="0" applyBorder="1"/>
    <xf numFmtId="0" fontId="0" fillId="0" borderId="39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165" fontId="0" fillId="0" borderId="14" xfId="0" applyNumberFormat="1" applyBorder="1"/>
    <xf numFmtId="165" fontId="0" fillId="0" borderId="0" xfId="0" applyNumberFormat="1" applyBorder="1"/>
    <xf numFmtId="0" fontId="6" fillId="0" borderId="36" xfId="0" applyFont="1" applyFill="1" applyBorder="1"/>
    <xf numFmtId="0" fontId="6" fillId="0" borderId="37" xfId="0" applyFont="1" applyFill="1" applyBorder="1"/>
    <xf numFmtId="0" fontId="6" fillId="0" borderId="40" xfId="0" applyFont="1" applyFill="1" applyBorder="1"/>
    <xf numFmtId="165" fontId="6" fillId="0" borderId="37" xfId="0" applyNumberFormat="1" applyFont="1" applyFill="1" applyBorder="1"/>
    <xf numFmtId="0" fontId="6" fillId="0" borderId="41" xfId="0" applyFont="1" applyFill="1" applyBorder="1"/>
    <xf numFmtId="0" fontId="6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0" fontId="3" fillId="0" borderId="44" xfId="1" applyFont="1" applyBorder="1"/>
    <xf numFmtId="0" fontId="9" fillId="0" borderId="44" xfId="1" applyBorder="1"/>
    <xf numFmtId="0" fontId="9" fillId="0" borderId="44" xfId="1" applyBorder="1" applyAlignment="1">
      <alignment horizontal="right"/>
    </xf>
    <xf numFmtId="0" fontId="9" fillId="0" borderId="44" xfId="1" applyFont="1" applyBorder="1"/>
    <xf numFmtId="0" fontId="0" fillId="0" borderId="44" xfId="0" applyNumberFormat="1" applyBorder="1" applyAlignment="1">
      <alignment horizontal="left"/>
    </xf>
    <xf numFmtId="0" fontId="0" fillId="0" borderId="45" xfId="0" applyNumberFormat="1" applyBorder="1"/>
    <xf numFmtId="0" fontId="3" fillId="0" borderId="48" xfId="1" applyFont="1" applyBorder="1"/>
    <xf numFmtId="0" fontId="9" fillId="0" borderId="48" xfId="1" applyBorder="1"/>
    <xf numFmtId="0" fontId="9" fillId="0" borderId="48" xfId="1" applyBorder="1" applyAlignment="1">
      <alignment horizontal="right"/>
    </xf>
    <xf numFmtId="49" fontId="1" fillId="0" borderId="0" xfId="0" applyNumberFormat="1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49" fontId="5" fillId="0" borderId="25" xfId="0" applyNumberFormat="1" applyFont="1" applyFill="1" applyBorder="1"/>
    <xf numFmtId="0" fontId="5" fillId="0" borderId="26" xfId="0" applyFont="1" applyFill="1" applyBorder="1"/>
    <xf numFmtId="0" fontId="5" fillId="0" borderId="27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0" fillId="0" borderId="0" xfId="0" applyFont="1" applyFill="1" applyBorder="1"/>
    <xf numFmtId="0" fontId="0" fillId="0" borderId="0" xfId="0" applyFill="1" applyBorder="1"/>
    <xf numFmtId="3" fontId="7" fillId="0" borderId="7" xfId="0" applyNumberFormat="1" applyFont="1" applyFill="1" applyBorder="1"/>
    <xf numFmtId="0" fontId="5" fillId="0" borderId="25" xfId="0" applyFont="1" applyFill="1" applyBorder="1"/>
    <xf numFmtId="3" fontId="5" fillId="0" borderId="27" xfId="0" applyNumberFormat="1" applyFont="1" applyFill="1" applyBorder="1"/>
    <xf numFmtId="3" fontId="5" fillId="0" borderId="50" xfId="0" applyNumberFormat="1" applyFont="1" applyFill="1" applyBorder="1"/>
    <xf numFmtId="3" fontId="5" fillId="0" borderId="51" xfId="0" applyNumberFormat="1" applyFont="1" applyFill="1" applyBorder="1"/>
    <xf numFmtId="3" fontId="5" fillId="0" borderId="52" xfId="0" applyNumberFormat="1" applyFont="1" applyFill="1" applyBorder="1"/>
    <xf numFmtId="0" fontId="5" fillId="0" borderId="0" xfId="0" applyFont="1"/>
    <xf numFmtId="0" fontId="1" fillId="0" borderId="0" xfId="0" applyFont="1" applyFill="1" applyAlignment="1">
      <alignment horizontal="centerContinuous"/>
    </xf>
    <xf numFmtId="3" fontId="1" fillId="0" borderId="0" xfId="0" applyNumberFormat="1" applyFont="1" applyFill="1" applyAlignment="1">
      <alignment horizontal="centerContinuous"/>
    </xf>
    <xf numFmtId="0" fontId="0" fillId="0" borderId="0" xfId="0" applyFill="1"/>
    <xf numFmtId="0" fontId="11" fillId="0" borderId="30" xfId="0" applyFont="1" applyFill="1" applyBorder="1"/>
    <xf numFmtId="0" fontId="11" fillId="0" borderId="31" xfId="0" applyFont="1" applyFill="1" applyBorder="1"/>
    <xf numFmtId="0" fontId="0" fillId="0" borderId="55" xfId="0" applyFill="1" applyBorder="1"/>
    <xf numFmtId="0" fontId="11" fillId="0" borderId="56" xfId="0" applyFont="1" applyFill="1" applyBorder="1" applyAlignment="1">
      <alignment horizontal="right"/>
    </xf>
    <xf numFmtId="0" fontId="11" fillId="0" borderId="31" xfId="0" applyFont="1" applyFill="1" applyBorder="1" applyAlignment="1">
      <alignment horizontal="right"/>
    </xf>
    <xf numFmtId="0" fontId="11" fillId="0" borderId="32" xfId="0" applyFont="1" applyFill="1" applyBorder="1" applyAlignment="1">
      <alignment horizontal="center"/>
    </xf>
    <xf numFmtId="4" fontId="12" fillId="0" borderId="31" xfId="0" applyNumberFormat="1" applyFont="1" applyFill="1" applyBorder="1" applyAlignment="1">
      <alignment horizontal="right"/>
    </xf>
    <xf numFmtId="4" fontId="12" fillId="0" borderId="55" xfId="0" applyNumberFormat="1" applyFont="1" applyFill="1" applyBorder="1" applyAlignment="1">
      <alignment horizontal="right"/>
    </xf>
    <xf numFmtId="0" fontId="7" fillId="0" borderId="34" xfId="0" applyFont="1" applyFill="1" applyBorder="1"/>
    <xf numFmtId="0" fontId="7" fillId="0" borderId="20" xfId="0" applyFont="1" applyFill="1" applyBorder="1"/>
    <xf numFmtId="0" fontId="7" fillId="0" borderId="21" xfId="0" applyFont="1" applyFill="1" applyBorder="1"/>
    <xf numFmtId="3" fontId="7" fillId="0" borderId="33" xfId="0" applyNumberFormat="1" applyFont="1" applyFill="1" applyBorder="1" applyAlignment="1">
      <alignment horizontal="right"/>
    </xf>
    <xf numFmtId="166" fontId="7" fillId="0" borderId="57" xfId="0" applyNumberFormat="1" applyFont="1" applyFill="1" applyBorder="1" applyAlignment="1">
      <alignment horizontal="right"/>
    </xf>
    <xf numFmtId="3" fontId="7" fillId="0" borderId="58" xfId="0" applyNumberFormat="1" applyFont="1" applyFill="1" applyBorder="1" applyAlignment="1">
      <alignment horizontal="right"/>
    </xf>
    <xf numFmtId="4" fontId="7" fillId="0" borderId="20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0" fillId="0" borderId="36" xfId="0" applyFill="1" applyBorder="1"/>
    <xf numFmtId="0" fontId="5" fillId="0" borderId="37" xfId="0" applyFont="1" applyFill="1" applyBorder="1"/>
    <xf numFmtId="0" fontId="0" fillId="0" borderId="37" xfId="0" applyFill="1" applyBorder="1"/>
    <xf numFmtId="4" fontId="0" fillId="0" borderId="59" xfId="0" applyNumberFormat="1" applyFill="1" applyBorder="1"/>
    <xf numFmtId="4" fontId="0" fillId="0" borderId="36" xfId="0" applyNumberFormat="1" applyFill="1" applyBorder="1"/>
    <xf numFmtId="4" fontId="0" fillId="0" borderId="37" xfId="0" applyNumberForma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9" fillId="0" borderId="0" xfId="1"/>
    <xf numFmtId="0" fontId="9" fillId="0" borderId="0" xfId="1" applyFill="1"/>
    <xf numFmtId="0" fontId="14" fillId="0" borderId="0" xfId="1" applyFont="1" applyFill="1" applyAlignment="1">
      <alignment horizontal="centerContinuous"/>
    </xf>
    <xf numFmtId="0" fontId="15" fillId="0" borderId="0" xfId="1" applyFont="1" applyFill="1" applyAlignment="1">
      <alignment horizontal="centerContinuous"/>
    </xf>
    <xf numFmtId="0" fontId="15" fillId="0" borderId="0" xfId="1" applyFont="1" applyFill="1" applyAlignment="1">
      <alignment horizontal="right"/>
    </xf>
    <xf numFmtId="0" fontId="3" fillId="0" borderId="44" xfId="1" applyFont="1" applyFill="1" applyBorder="1"/>
    <xf numFmtId="0" fontId="9" fillId="0" borderId="44" xfId="1" applyFill="1" applyBorder="1"/>
    <xf numFmtId="0" fontId="10" fillId="0" borderId="44" xfId="1" applyFont="1" applyFill="1" applyBorder="1" applyAlignment="1">
      <alignment horizontal="right"/>
    </xf>
    <xf numFmtId="0" fontId="9" fillId="0" borderId="44" xfId="1" applyFill="1" applyBorder="1" applyAlignment="1">
      <alignment horizontal="left"/>
    </xf>
    <xf numFmtId="0" fontId="9" fillId="0" borderId="45" xfId="1" applyFill="1" applyBorder="1"/>
    <xf numFmtId="0" fontId="3" fillId="0" borderId="48" xfId="1" applyFont="1" applyFill="1" applyBorder="1"/>
    <xf numFmtId="0" fontId="9" fillId="0" borderId="48" xfId="1" applyFill="1" applyBorder="1"/>
    <xf numFmtId="0" fontId="10" fillId="0" borderId="0" xfId="1" applyFont="1" applyFill="1"/>
    <xf numFmtId="0" fontId="9" fillId="0" borderId="0" xfId="1" applyFont="1" applyFill="1"/>
    <xf numFmtId="0" fontId="9" fillId="0" borderId="0" xfId="1" applyFill="1" applyAlignment="1">
      <alignment horizontal="right"/>
    </xf>
    <xf numFmtId="0" fontId="9" fillId="0" borderId="0" xfId="1" applyFill="1" applyAlignment="1"/>
    <xf numFmtId="49" fontId="4" fillId="0" borderId="57" xfId="1" applyNumberFormat="1" applyFont="1" applyFill="1" applyBorder="1"/>
    <xf numFmtId="0" fontId="4" fillId="0" borderId="15" xfId="1" applyFont="1" applyFill="1" applyBorder="1" applyAlignment="1">
      <alignment horizontal="center"/>
    </xf>
    <xf numFmtId="0" fontId="4" fillId="0" borderId="15" xfId="1" applyNumberFormat="1" applyFont="1" applyFill="1" applyBorder="1" applyAlignment="1">
      <alignment horizontal="center"/>
    </xf>
    <xf numFmtId="0" fontId="4" fillId="0" borderId="57" xfId="1" applyFont="1" applyFill="1" applyBorder="1" applyAlignment="1">
      <alignment horizontal="center"/>
    </xf>
    <xf numFmtId="0" fontId="5" fillId="0" borderId="53" xfId="1" applyFont="1" applyFill="1" applyBorder="1" applyAlignment="1">
      <alignment horizontal="center"/>
    </xf>
    <xf numFmtId="49" fontId="5" fillId="0" borderId="53" xfId="1" applyNumberFormat="1" applyFont="1" applyFill="1" applyBorder="1" applyAlignment="1">
      <alignment horizontal="left"/>
    </xf>
    <xf numFmtId="0" fontId="5" fillId="0" borderId="53" xfId="1" applyFont="1" applyFill="1" applyBorder="1"/>
    <xf numFmtId="0" fontId="9" fillId="0" borderId="53" xfId="1" applyFill="1" applyBorder="1" applyAlignment="1">
      <alignment horizontal="center"/>
    </xf>
    <xf numFmtId="0" fontId="9" fillId="0" borderId="53" xfId="1" applyNumberFormat="1" applyFill="1" applyBorder="1" applyAlignment="1">
      <alignment horizontal="right"/>
    </xf>
    <xf numFmtId="0" fontId="9" fillId="0" borderId="53" xfId="1" applyNumberFormat="1" applyFill="1" applyBorder="1"/>
    <xf numFmtId="0" fontId="9" fillId="0" borderId="0" xfId="1" applyNumberFormat="1"/>
    <xf numFmtId="0" fontId="16" fillId="0" borderId="0" xfId="1" applyFont="1"/>
    <xf numFmtId="0" fontId="7" fillId="0" borderId="53" xfId="1" applyFont="1" applyFill="1" applyBorder="1" applyAlignment="1">
      <alignment horizontal="center"/>
    </xf>
    <xf numFmtId="49" fontId="8" fillId="0" borderId="53" xfId="1" applyNumberFormat="1" applyFont="1" applyFill="1" applyBorder="1" applyAlignment="1">
      <alignment horizontal="left"/>
    </xf>
    <xf numFmtId="0" fontId="8" fillId="0" borderId="53" xfId="1" applyFont="1" applyFill="1" applyBorder="1" applyAlignment="1">
      <alignment wrapText="1"/>
    </xf>
    <xf numFmtId="49" fontId="17" fillId="0" borderId="53" xfId="1" applyNumberFormat="1" applyFont="1" applyFill="1" applyBorder="1" applyAlignment="1">
      <alignment horizontal="center" shrinkToFit="1"/>
    </xf>
    <xf numFmtId="4" fontId="17" fillId="0" borderId="53" xfId="1" applyNumberFormat="1" applyFont="1" applyFill="1" applyBorder="1" applyAlignment="1">
      <alignment horizontal="right"/>
    </xf>
    <xf numFmtId="4" fontId="17" fillId="0" borderId="53" xfId="1" applyNumberFormat="1" applyFont="1" applyFill="1" applyBorder="1"/>
    <xf numFmtId="0" fontId="9" fillId="0" borderId="60" xfId="1" applyFill="1" applyBorder="1" applyAlignment="1">
      <alignment horizontal="center"/>
    </xf>
    <xf numFmtId="49" fontId="3" fillId="0" borderId="60" xfId="1" applyNumberFormat="1" applyFont="1" applyFill="1" applyBorder="1" applyAlignment="1">
      <alignment horizontal="left"/>
    </xf>
    <xf numFmtId="0" fontId="3" fillId="0" borderId="60" xfId="1" applyFont="1" applyFill="1" applyBorder="1"/>
    <xf numFmtId="4" fontId="9" fillId="0" borderId="60" xfId="1" applyNumberFormat="1" applyFill="1" applyBorder="1" applyAlignment="1">
      <alignment horizontal="right"/>
    </xf>
    <xf numFmtId="4" fontId="5" fillId="0" borderId="60" xfId="1" applyNumberFormat="1" applyFont="1" applyFill="1" applyBorder="1"/>
    <xf numFmtId="3" fontId="9" fillId="0" borderId="0" xfId="1" applyNumberFormat="1"/>
    <xf numFmtId="0" fontId="9" fillId="0" borderId="0" xfId="1" applyBorder="1"/>
    <xf numFmtId="0" fontId="18" fillId="0" borderId="0" xfId="1" applyFont="1" applyAlignment="1"/>
    <xf numFmtId="0" fontId="9" fillId="0" borderId="0" xfId="1" applyAlignment="1">
      <alignment horizontal="right"/>
    </xf>
    <xf numFmtId="0" fontId="19" fillId="0" borderId="0" xfId="1" applyFont="1" applyBorder="1"/>
    <xf numFmtId="3" fontId="19" fillId="0" borderId="0" xfId="1" applyNumberFormat="1" applyFont="1" applyBorder="1" applyAlignment="1">
      <alignment horizontal="right"/>
    </xf>
    <xf numFmtId="4" fontId="19" fillId="0" borderId="0" xfId="1" applyNumberFormat="1" applyFont="1" applyBorder="1"/>
    <xf numFmtId="0" fontId="18" fillId="0" borderId="0" xfId="1" applyFont="1" applyBorder="1" applyAlignment="1"/>
    <xf numFmtId="0" fontId="9" fillId="0" borderId="0" xfId="1" applyBorder="1" applyAlignment="1">
      <alignment horizontal="right"/>
    </xf>
    <xf numFmtId="49" fontId="10" fillId="0" borderId="5" xfId="0" applyNumberFormat="1" applyFont="1" applyFill="1" applyBorder="1"/>
    <xf numFmtId="3" fontId="7" fillId="0" borderId="6" xfId="0" applyNumberFormat="1" applyFont="1" applyFill="1" applyBorder="1"/>
    <xf numFmtId="3" fontId="7" fillId="0" borderId="53" xfId="0" applyNumberFormat="1" applyFont="1" applyFill="1" applyBorder="1"/>
    <xf numFmtId="3" fontId="7" fillId="0" borderId="54" xfId="0" applyNumberFormat="1" applyFont="1" applyFill="1" applyBorder="1"/>
    <xf numFmtId="49" fontId="0" fillId="3" borderId="13" xfId="0" applyNumberFormat="1" applyFill="1" applyBorder="1" applyAlignment="1">
      <alignment horizontal="left"/>
    </xf>
    <xf numFmtId="0" fontId="0" fillId="0" borderId="0" xfId="0" applyAlignment="1">
      <alignment horizontal="left" wrapTex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9" fillId="0" borderId="42" xfId="1" applyFont="1" applyBorder="1" applyAlignment="1">
      <alignment horizontal="center"/>
    </xf>
    <xf numFmtId="0" fontId="9" fillId="0" borderId="43" xfId="1" applyFont="1" applyBorder="1" applyAlignment="1">
      <alignment horizontal="center"/>
    </xf>
    <xf numFmtId="0" fontId="9" fillId="0" borderId="46" xfId="1" applyFont="1" applyBorder="1" applyAlignment="1">
      <alignment horizontal="center"/>
    </xf>
    <xf numFmtId="0" fontId="9" fillId="0" borderId="47" xfId="1" applyFont="1" applyBorder="1" applyAlignment="1">
      <alignment horizontal="center"/>
    </xf>
    <xf numFmtId="0" fontId="9" fillId="0" borderId="48" xfId="1" applyFont="1" applyBorder="1" applyAlignment="1">
      <alignment horizontal="left"/>
    </xf>
    <xf numFmtId="0" fontId="9" fillId="0" borderId="49" xfId="1" applyFont="1" applyBorder="1" applyAlignment="1">
      <alignment horizontal="left"/>
    </xf>
    <xf numFmtId="3" fontId="5" fillId="0" borderId="37" xfId="0" applyNumberFormat="1" applyFont="1" applyFill="1" applyBorder="1" applyAlignment="1">
      <alignment horizontal="right"/>
    </xf>
    <xf numFmtId="3" fontId="5" fillId="0" borderId="59" xfId="0" applyNumberFormat="1" applyFont="1" applyFill="1" applyBorder="1" applyAlignment="1">
      <alignment horizontal="right"/>
    </xf>
    <xf numFmtId="0" fontId="13" fillId="0" borderId="0" xfId="1" applyFont="1" applyAlignment="1">
      <alignment horizontal="center"/>
    </xf>
    <xf numFmtId="0" fontId="9" fillId="0" borderId="42" xfId="1" applyFont="1" applyFill="1" applyBorder="1" applyAlignment="1">
      <alignment horizontal="center"/>
    </xf>
    <xf numFmtId="0" fontId="9" fillId="0" borderId="43" xfId="1" applyFont="1" applyFill="1" applyBorder="1" applyAlignment="1">
      <alignment horizontal="center"/>
    </xf>
    <xf numFmtId="49" fontId="9" fillId="0" borderId="46" xfId="1" applyNumberFormat="1" applyFont="1" applyFill="1" applyBorder="1" applyAlignment="1">
      <alignment horizontal="center"/>
    </xf>
    <xf numFmtId="0" fontId="9" fillId="0" borderId="47" xfId="1" applyFont="1" applyFill="1" applyBorder="1" applyAlignment="1">
      <alignment horizontal="center"/>
    </xf>
    <xf numFmtId="0" fontId="9" fillId="0" borderId="48" xfId="1" applyFill="1" applyBorder="1" applyAlignment="1">
      <alignment horizontal="center" shrinkToFit="1"/>
    </xf>
    <xf numFmtId="0" fontId="9" fillId="0" borderId="49" xfId="1" applyFill="1" applyBorder="1" applyAlignment="1">
      <alignment horizontal="center" shrinkToFit="1"/>
    </xf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workbookViewId="0">
      <selection activeCell="M12" sqref="M12"/>
    </sheetView>
  </sheetViews>
  <sheetFormatPr defaultRowHeight="12.75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1.75" customHeight="1">
      <c r="A1" s="1" t="s">
        <v>0</v>
      </c>
      <c r="B1" s="2"/>
      <c r="C1" s="2"/>
      <c r="D1" s="2"/>
      <c r="E1" s="2"/>
      <c r="F1" s="2"/>
      <c r="G1" s="2"/>
    </row>
    <row r="2" spans="1:57" ht="15" customHeight="1" thickBot="1"/>
    <row r="3" spans="1:57" ht="12.9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57" ht="12.95" customHeight="1">
      <c r="A4" s="7"/>
      <c r="B4" s="8"/>
      <c r="C4" s="9" t="s">
        <v>145</v>
      </c>
      <c r="D4" s="10"/>
      <c r="E4" s="10"/>
      <c r="F4" s="11"/>
      <c r="G4" s="12"/>
    </row>
    <row r="5" spans="1:57" ht="12.9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57" ht="12.95" customHeight="1">
      <c r="A6" s="7"/>
      <c r="B6" s="8"/>
      <c r="C6" s="9" t="s">
        <v>144</v>
      </c>
      <c r="D6" s="10"/>
      <c r="E6" s="10"/>
      <c r="F6" s="174"/>
      <c r="G6" s="12"/>
    </row>
    <row r="7" spans="1:57">
      <c r="A7" s="13" t="s">
        <v>8</v>
      </c>
      <c r="B7" s="15"/>
      <c r="C7" s="176"/>
      <c r="D7" s="177"/>
      <c r="E7" s="18" t="s">
        <v>9</v>
      </c>
      <c r="F7" s="19"/>
      <c r="G7" s="20">
        <v>0</v>
      </c>
      <c r="H7" s="21"/>
      <c r="I7" s="21"/>
    </row>
    <row r="8" spans="1:57">
      <c r="A8" s="13" t="s">
        <v>10</v>
      </c>
      <c r="B8" s="15"/>
      <c r="C8" s="176"/>
      <c r="D8" s="177"/>
      <c r="E8" s="16" t="s">
        <v>11</v>
      </c>
      <c r="F8" s="15"/>
      <c r="G8" s="22">
        <f>IF(PocetMJ=0,,ROUND((F30+F32)/PocetMJ,1))</f>
        <v>0</v>
      </c>
    </row>
    <row r="9" spans="1:57">
      <c r="A9" s="23" t="s">
        <v>12</v>
      </c>
      <c r="B9" s="24"/>
      <c r="C9" s="24"/>
      <c r="D9" s="24"/>
      <c r="E9" s="25" t="s">
        <v>13</v>
      </c>
      <c r="F9" s="24"/>
      <c r="G9" s="26"/>
    </row>
    <row r="10" spans="1:57">
      <c r="A10" s="27" t="s">
        <v>14</v>
      </c>
      <c r="B10" s="11"/>
      <c r="C10" s="11"/>
      <c r="D10" s="11"/>
      <c r="E10" s="28" t="s">
        <v>15</v>
      </c>
      <c r="F10" s="11"/>
      <c r="G10" s="12"/>
      <c r="BA10" s="29"/>
      <c r="BB10" s="29"/>
      <c r="BC10" s="29"/>
      <c r="BD10" s="29"/>
      <c r="BE10" s="29"/>
    </row>
    <row r="11" spans="1:57">
      <c r="A11" s="27"/>
      <c r="B11" s="11"/>
      <c r="C11" s="11"/>
      <c r="D11" s="11"/>
      <c r="E11" s="178"/>
      <c r="F11" s="179"/>
      <c r="G11" s="180"/>
    </row>
    <row r="12" spans="1:57" ht="28.5" customHeight="1" thickBot="1">
      <c r="A12" s="30" t="s">
        <v>16</v>
      </c>
      <c r="B12" s="31"/>
      <c r="C12" s="31"/>
      <c r="D12" s="31"/>
      <c r="E12" s="32"/>
      <c r="F12" s="32"/>
      <c r="G12" s="33"/>
    </row>
    <row r="13" spans="1:57" ht="17.25" customHeight="1" thickBot="1">
      <c r="A13" s="34" t="s">
        <v>17</v>
      </c>
      <c r="B13" s="35"/>
      <c r="C13" s="36"/>
      <c r="D13" s="37" t="s">
        <v>18</v>
      </c>
      <c r="E13" s="38"/>
      <c r="F13" s="38"/>
      <c r="G13" s="36"/>
    </row>
    <row r="14" spans="1:57" ht="15.95" customHeight="1">
      <c r="A14" s="39"/>
      <c r="B14" s="40" t="s">
        <v>19</v>
      </c>
      <c r="C14" s="41">
        <f>Dodavka</f>
        <v>0</v>
      </c>
      <c r="D14" s="42"/>
      <c r="E14" s="43"/>
      <c r="F14" s="44"/>
      <c r="G14" s="41"/>
    </row>
    <row r="15" spans="1:57" ht="15.95" customHeight="1">
      <c r="A15" s="39" t="s">
        <v>20</v>
      </c>
      <c r="B15" s="40" t="s">
        <v>21</v>
      </c>
      <c r="C15" s="41">
        <f>Mont</f>
        <v>0</v>
      </c>
      <c r="D15" s="23"/>
      <c r="E15" s="45"/>
      <c r="F15" s="46"/>
      <c r="G15" s="41"/>
    </row>
    <row r="16" spans="1:57" ht="15.95" customHeight="1">
      <c r="A16" s="39" t="s">
        <v>22</v>
      </c>
      <c r="B16" s="40" t="s">
        <v>23</v>
      </c>
      <c r="C16" s="41">
        <v>0</v>
      </c>
      <c r="D16" s="23"/>
      <c r="E16" s="45"/>
      <c r="F16" s="46"/>
      <c r="G16" s="41"/>
    </row>
    <row r="17" spans="1:7" ht="15.95" customHeight="1">
      <c r="A17" s="47" t="s">
        <v>24</v>
      </c>
      <c r="B17" s="40" t="s">
        <v>25</v>
      </c>
      <c r="C17" s="41">
        <v>0</v>
      </c>
      <c r="D17" s="23"/>
      <c r="E17" s="45"/>
      <c r="F17" s="46"/>
      <c r="G17" s="41"/>
    </row>
    <row r="18" spans="1:7" ht="15.95" customHeight="1">
      <c r="A18" s="48" t="s">
        <v>26</v>
      </c>
      <c r="B18" s="40"/>
      <c r="C18" s="41">
        <f>SUM(C14:C17)</f>
        <v>0</v>
      </c>
      <c r="D18" s="49"/>
      <c r="E18" s="45"/>
      <c r="F18" s="46"/>
      <c r="G18" s="41"/>
    </row>
    <row r="19" spans="1:7" ht="15.95" customHeight="1">
      <c r="A19" s="48"/>
      <c r="B19" s="40"/>
      <c r="C19" s="41"/>
      <c r="D19" s="23"/>
      <c r="E19" s="45"/>
      <c r="F19" s="46"/>
      <c r="G19" s="41"/>
    </row>
    <row r="20" spans="1:7" ht="15.95" customHeight="1">
      <c r="A20" s="48" t="s">
        <v>27</v>
      </c>
      <c r="B20" s="40"/>
      <c r="C20" s="41">
        <f>HZS</f>
        <v>0</v>
      </c>
      <c r="D20" s="23"/>
      <c r="E20" s="45"/>
      <c r="F20" s="46"/>
      <c r="G20" s="41"/>
    </row>
    <row r="21" spans="1:7" ht="15.95" customHeight="1">
      <c r="A21" s="27" t="s">
        <v>28</v>
      </c>
      <c r="B21" s="11"/>
      <c r="C21" s="41">
        <f>C18+C20</f>
        <v>0</v>
      </c>
      <c r="D21" s="23" t="s">
        <v>29</v>
      </c>
      <c r="E21" s="45"/>
      <c r="F21" s="46"/>
      <c r="G21" s="41">
        <f>G22-SUM(G14:G20)</f>
        <v>0</v>
      </c>
    </row>
    <row r="22" spans="1:7" ht="15.95" customHeight="1" thickBot="1">
      <c r="A22" s="23" t="s">
        <v>30</v>
      </c>
      <c r="B22" s="24"/>
      <c r="C22" s="50">
        <f>C21+G22</f>
        <v>0</v>
      </c>
      <c r="D22" s="51" t="s">
        <v>31</v>
      </c>
      <c r="E22" s="52"/>
      <c r="F22" s="53"/>
      <c r="G22" s="41">
        <f>VRN</f>
        <v>0</v>
      </c>
    </row>
    <row r="23" spans="1:7">
      <c r="A23" s="3" t="s">
        <v>32</v>
      </c>
      <c r="B23" s="5"/>
      <c r="C23" s="54" t="s">
        <v>33</v>
      </c>
      <c r="D23" s="5"/>
      <c r="E23" s="54" t="s">
        <v>34</v>
      </c>
      <c r="F23" s="5"/>
      <c r="G23" s="6"/>
    </row>
    <row r="24" spans="1:7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>
      <c r="A25" s="27" t="s">
        <v>36</v>
      </c>
      <c r="B25" s="55"/>
      <c r="C25" s="28" t="s">
        <v>36</v>
      </c>
      <c r="D25" s="11"/>
      <c r="E25" s="28" t="s">
        <v>36</v>
      </c>
      <c r="F25" s="11"/>
      <c r="G25" s="12"/>
    </row>
    <row r="26" spans="1:7">
      <c r="A26" s="27"/>
      <c r="B26" s="56"/>
      <c r="C26" s="28" t="s">
        <v>37</v>
      </c>
      <c r="D26" s="11"/>
      <c r="E26" s="28" t="s">
        <v>38</v>
      </c>
      <c r="F26" s="11"/>
      <c r="G26" s="12"/>
    </row>
    <row r="27" spans="1:7">
      <c r="A27" s="27"/>
      <c r="B27" s="11"/>
      <c r="C27" s="28"/>
      <c r="D27" s="11"/>
      <c r="E27" s="28"/>
      <c r="F27" s="11"/>
      <c r="G27" s="12"/>
    </row>
    <row r="28" spans="1:7" ht="97.5" customHeight="1">
      <c r="A28" s="27"/>
      <c r="B28" s="11"/>
      <c r="C28" s="28"/>
      <c r="D28" s="11"/>
      <c r="E28" s="28"/>
      <c r="F28" s="11"/>
      <c r="G28" s="12"/>
    </row>
    <row r="29" spans="1:7">
      <c r="A29" s="13" t="s">
        <v>39</v>
      </c>
      <c r="B29" s="15"/>
      <c r="C29" s="57">
        <v>0</v>
      </c>
      <c r="D29" s="15" t="s">
        <v>40</v>
      </c>
      <c r="E29" s="16"/>
      <c r="F29" s="58">
        <v>0</v>
      </c>
      <c r="G29" s="17"/>
    </row>
    <row r="30" spans="1:7">
      <c r="A30" s="13" t="s">
        <v>39</v>
      </c>
      <c r="B30" s="15"/>
      <c r="C30" s="57">
        <v>14</v>
      </c>
      <c r="D30" s="15" t="s">
        <v>40</v>
      </c>
      <c r="E30" s="16"/>
      <c r="F30" s="58">
        <v>0</v>
      </c>
      <c r="G30" s="17"/>
    </row>
    <row r="31" spans="1:7">
      <c r="A31" s="13" t="s">
        <v>41</v>
      </c>
      <c r="B31" s="15"/>
      <c r="C31" s="57">
        <v>14</v>
      </c>
      <c r="D31" s="15" t="s">
        <v>40</v>
      </c>
      <c r="E31" s="16"/>
      <c r="F31" s="59">
        <f>ROUND(PRODUCT(F30,C31/100),0)</f>
        <v>0</v>
      </c>
      <c r="G31" s="26"/>
    </row>
    <row r="32" spans="1:7">
      <c r="A32" s="13" t="s">
        <v>39</v>
      </c>
      <c r="B32" s="15"/>
      <c r="C32" s="57">
        <v>20</v>
      </c>
      <c r="D32" s="15" t="s">
        <v>40</v>
      </c>
      <c r="E32" s="16"/>
      <c r="F32" s="58">
        <v>0</v>
      </c>
      <c r="G32" s="17"/>
    </row>
    <row r="33" spans="1:8">
      <c r="A33" s="13" t="s">
        <v>41</v>
      </c>
      <c r="B33" s="15"/>
      <c r="C33" s="57">
        <v>20</v>
      </c>
      <c r="D33" s="15" t="s">
        <v>40</v>
      </c>
      <c r="E33" s="16"/>
      <c r="F33" s="59">
        <f>ROUND(PRODUCT(F32,C33/100),0)</f>
        <v>0</v>
      </c>
      <c r="G33" s="26"/>
    </row>
    <row r="34" spans="1:8" s="65" customFormat="1" ht="19.5" customHeight="1" thickBot="1">
      <c r="A34" s="60" t="s">
        <v>42</v>
      </c>
      <c r="B34" s="61"/>
      <c r="C34" s="61"/>
      <c r="D34" s="61"/>
      <c r="E34" s="62"/>
      <c r="F34" s="63">
        <f>ROUND(SUM(F30:F33),0)</f>
        <v>0</v>
      </c>
      <c r="G34" s="64"/>
    </row>
    <row r="36" spans="1:8">
      <c r="A36" s="66" t="s">
        <v>43</v>
      </c>
      <c r="B36" s="66"/>
      <c r="C36" s="66"/>
      <c r="D36" s="66"/>
      <c r="E36" s="66"/>
      <c r="F36" s="66"/>
      <c r="G36" s="66"/>
      <c r="H36" t="s">
        <v>4</v>
      </c>
    </row>
    <row r="37" spans="1:8" ht="14.25" customHeight="1">
      <c r="A37" s="66"/>
      <c r="B37" s="181"/>
      <c r="C37" s="181"/>
      <c r="D37" s="181"/>
      <c r="E37" s="181"/>
      <c r="F37" s="181"/>
      <c r="G37" s="181"/>
      <c r="H37" t="s">
        <v>4</v>
      </c>
    </row>
    <row r="38" spans="1:8" ht="12.75" customHeight="1">
      <c r="A38" s="67"/>
      <c r="B38" s="181"/>
      <c r="C38" s="181"/>
      <c r="D38" s="181"/>
      <c r="E38" s="181"/>
      <c r="F38" s="181"/>
      <c r="G38" s="181"/>
      <c r="H38" t="s">
        <v>4</v>
      </c>
    </row>
    <row r="39" spans="1:8">
      <c r="A39" s="67"/>
      <c r="B39" s="181"/>
      <c r="C39" s="181"/>
      <c r="D39" s="181"/>
      <c r="E39" s="181"/>
      <c r="F39" s="181"/>
      <c r="G39" s="181"/>
      <c r="H39" t="s">
        <v>4</v>
      </c>
    </row>
    <row r="40" spans="1:8">
      <c r="A40" s="67"/>
      <c r="B40" s="181"/>
      <c r="C40" s="181"/>
      <c r="D40" s="181"/>
      <c r="E40" s="181"/>
      <c r="F40" s="181"/>
      <c r="G40" s="181"/>
      <c r="H40" t="s">
        <v>4</v>
      </c>
    </row>
    <row r="41" spans="1:8">
      <c r="A41" s="67"/>
      <c r="B41" s="181"/>
      <c r="C41" s="181"/>
      <c r="D41" s="181"/>
      <c r="E41" s="181"/>
      <c r="F41" s="181"/>
      <c r="G41" s="181"/>
      <c r="H41" t="s">
        <v>4</v>
      </c>
    </row>
    <row r="42" spans="1:8">
      <c r="A42" s="67"/>
      <c r="B42" s="181"/>
      <c r="C42" s="181"/>
      <c r="D42" s="181"/>
      <c r="E42" s="181"/>
      <c r="F42" s="181"/>
      <c r="G42" s="181"/>
      <c r="H42" t="s">
        <v>4</v>
      </c>
    </row>
    <row r="43" spans="1:8">
      <c r="A43" s="67"/>
      <c r="B43" s="181"/>
      <c r="C43" s="181"/>
      <c r="D43" s="181"/>
      <c r="E43" s="181"/>
      <c r="F43" s="181"/>
      <c r="G43" s="181"/>
      <c r="H43" t="s">
        <v>4</v>
      </c>
    </row>
    <row r="44" spans="1:8">
      <c r="A44" s="67"/>
      <c r="B44" s="181"/>
      <c r="C44" s="181"/>
      <c r="D44" s="181"/>
      <c r="E44" s="181"/>
      <c r="F44" s="181"/>
      <c r="G44" s="181"/>
      <c r="H44" t="s">
        <v>4</v>
      </c>
    </row>
    <row r="45" spans="1:8" ht="3" customHeight="1">
      <c r="A45" s="67"/>
      <c r="B45" s="181"/>
      <c r="C45" s="181"/>
      <c r="D45" s="181"/>
      <c r="E45" s="181"/>
      <c r="F45" s="181"/>
      <c r="G45" s="181"/>
      <c r="H45" t="s">
        <v>4</v>
      </c>
    </row>
    <row r="46" spans="1:8">
      <c r="B46" s="175"/>
      <c r="C46" s="175"/>
      <c r="D46" s="175"/>
      <c r="E46" s="175"/>
      <c r="F46" s="175"/>
      <c r="G46" s="175"/>
    </row>
    <row r="47" spans="1:8">
      <c r="B47" s="175"/>
      <c r="C47" s="175"/>
      <c r="D47" s="175"/>
      <c r="E47" s="175"/>
      <c r="F47" s="175"/>
      <c r="G47" s="175"/>
    </row>
    <row r="48" spans="1:8">
      <c r="B48" s="175"/>
      <c r="C48" s="175"/>
      <c r="D48" s="175"/>
      <c r="E48" s="175"/>
      <c r="F48" s="175"/>
      <c r="G48" s="175"/>
    </row>
    <row r="49" spans="2:7">
      <c r="B49" s="175"/>
      <c r="C49" s="175"/>
      <c r="D49" s="175"/>
      <c r="E49" s="175"/>
      <c r="F49" s="175"/>
      <c r="G49" s="175"/>
    </row>
    <row r="50" spans="2:7">
      <c r="B50" s="175"/>
      <c r="C50" s="175"/>
      <c r="D50" s="175"/>
      <c r="E50" s="175"/>
      <c r="F50" s="175"/>
      <c r="G50" s="175"/>
    </row>
    <row r="51" spans="2:7">
      <c r="B51" s="175"/>
      <c r="C51" s="175"/>
      <c r="D51" s="175"/>
      <c r="E51" s="175"/>
      <c r="F51" s="175"/>
      <c r="G51" s="175"/>
    </row>
    <row r="52" spans="2:7">
      <c r="B52" s="175"/>
      <c r="C52" s="175"/>
      <c r="D52" s="175"/>
      <c r="E52" s="175"/>
      <c r="F52" s="175"/>
      <c r="G52" s="175"/>
    </row>
    <row r="53" spans="2:7">
      <c r="B53" s="175"/>
      <c r="C53" s="175"/>
      <c r="D53" s="175"/>
      <c r="E53" s="175"/>
      <c r="F53" s="175"/>
      <c r="G53" s="175"/>
    </row>
    <row r="54" spans="2:7">
      <c r="B54" s="175"/>
      <c r="C54" s="175"/>
      <c r="D54" s="175"/>
      <c r="E54" s="175"/>
      <c r="F54" s="175"/>
      <c r="G54" s="175"/>
    </row>
    <row r="55" spans="2:7">
      <c r="B55" s="175"/>
      <c r="C55" s="175"/>
      <c r="D55" s="175"/>
      <c r="E55" s="175"/>
      <c r="F55" s="175"/>
      <c r="G55" s="175"/>
    </row>
  </sheetData>
  <mergeCells count="14">
    <mergeCell ref="B47:G47"/>
    <mergeCell ref="C7:D7"/>
    <mergeCell ref="C8:D8"/>
    <mergeCell ref="E11:G11"/>
    <mergeCell ref="B37:G45"/>
    <mergeCell ref="B46:G46"/>
    <mergeCell ref="B54:G54"/>
    <mergeCell ref="B55:G55"/>
    <mergeCell ref="B48:G48"/>
    <mergeCell ref="B49:G49"/>
    <mergeCell ref="B50:G50"/>
    <mergeCell ref="B51:G51"/>
    <mergeCell ref="B52:G52"/>
    <mergeCell ref="B53:G53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6"/>
  <sheetViews>
    <sheetView workbookViewId="0">
      <selection activeCell="C1" sqref="C1"/>
    </sheetView>
  </sheetViews>
  <sheetFormatPr defaultRowHeight="12.75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>
      <c r="A1" s="182" t="s">
        <v>5</v>
      </c>
      <c r="B1" s="183"/>
      <c r="C1" s="68" t="str">
        <f>CONCATENATE(cislostavby," ",nazevstavby)</f>
        <v xml:space="preserve"> Sanace zdiva proti vzlínající vlhkosti - zásah z interiéru</v>
      </c>
      <c r="D1" s="69"/>
      <c r="E1" s="70"/>
      <c r="F1" s="69"/>
      <c r="G1" s="71"/>
      <c r="H1" s="72"/>
      <c r="I1" s="73"/>
    </row>
    <row r="2" spans="1:9" ht="13.5" thickBot="1">
      <c r="A2" s="184" t="s">
        <v>1</v>
      </c>
      <c r="B2" s="185"/>
      <c r="C2" s="74" t="str">
        <f>CONCATENATE(cisloobjektu," ",nazevobjektu)</f>
        <v xml:space="preserve"> Na Smyčce 5/317, Ostrava-Proskovice</v>
      </c>
      <c r="D2" s="75"/>
      <c r="E2" s="76"/>
      <c r="F2" s="75"/>
      <c r="G2" s="186"/>
      <c r="H2" s="186"/>
      <c r="I2" s="187"/>
    </row>
    <row r="3" spans="1:9" ht="13.5" thickTop="1">
      <c r="F3" s="11"/>
    </row>
    <row r="4" spans="1:9" ht="19.5" customHeight="1">
      <c r="A4" s="77" t="s">
        <v>44</v>
      </c>
      <c r="B4" s="1"/>
      <c r="C4" s="1"/>
      <c r="D4" s="1"/>
      <c r="E4" s="78"/>
      <c r="F4" s="1"/>
      <c r="G4" s="1"/>
      <c r="H4" s="1"/>
      <c r="I4" s="1"/>
    </row>
    <row r="5" spans="1:9" ht="13.5" thickBot="1"/>
    <row r="6" spans="1:9" s="11" customFormat="1" ht="13.5" thickBot="1">
      <c r="A6" s="79"/>
      <c r="B6" s="80" t="s">
        <v>45</v>
      </c>
      <c r="C6" s="80"/>
      <c r="D6" s="81"/>
      <c r="E6" s="82" t="s">
        <v>46</v>
      </c>
      <c r="F6" s="83" t="s">
        <v>47</v>
      </c>
      <c r="G6" s="83" t="s">
        <v>48</v>
      </c>
      <c r="H6" s="83" t="s">
        <v>49</v>
      </c>
      <c r="I6" s="84" t="s">
        <v>27</v>
      </c>
    </row>
    <row r="7" spans="1:9" s="11" customFormat="1">
      <c r="A7" s="170" t="str">
        <f>Položky!B7</f>
        <v>2</v>
      </c>
      <c r="B7" s="85" t="str">
        <f>Položky!C7</f>
        <v>Základy,zvláštní zakládání</v>
      </c>
      <c r="C7" s="86"/>
      <c r="D7" s="87"/>
      <c r="E7" s="171">
        <v>0</v>
      </c>
      <c r="F7" s="172">
        <f>Položky!BB10</f>
        <v>0</v>
      </c>
      <c r="G7" s="172">
        <f>Položky!BC10</f>
        <v>0</v>
      </c>
      <c r="H7" s="172">
        <f>Položky!BD10</f>
        <v>0</v>
      </c>
      <c r="I7" s="173">
        <f>Položky!BE10</f>
        <v>0</v>
      </c>
    </row>
    <row r="8" spans="1:9" s="11" customFormat="1">
      <c r="A8" s="170" t="str">
        <f>Položky!B11</f>
        <v>3</v>
      </c>
      <c r="B8" s="85" t="str">
        <f>Položky!C11</f>
        <v>Svislé a kompletní konstrukce</v>
      </c>
      <c r="C8" s="86"/>
      <c r="D8" s="87"/>
      <c r="E8" s="171">
        <v>0</v>
      </c>
      <c r="F8" s="172">
        <f>Položky!BB14</f>
        <v>0</v>
      </c>
      <c r="G8" s="172">
        <f>Položky!BC14</f>
        <v>0</v>
      </c>
      <c r="H8" s="172">
        <f>Položky!BD14</f>
        <v>0</v>
      </c>
      <c r="I8" s="173">
        <f>Položky!BE14</f>
        <v>0</v>
      </c>
    </row>
    <row r="9" spans="1:9" s="11" customFormat="1">
      <c r="A9" s="170" t="str">
        <f>Položky!B15</f>
        <v>61</v>
      </c>
      <c r="B9" s="85" t="str">
        <f>Položky!C15</f>
        <v>Upravy povrchů vnitřní</v>
      </c>
      <c r="C9" s="86"/>
      <c r="D9" s="87"/>
      <c r="E9" s="171">
        <v>0</v>
      </c>
      <c r="F9" s="172">
        <f>Položky!BB20</f>
        <v>0</v>
      </c>
      <c r="G9" s="172">
        <f>Položky!BC20</f>
        <v>0</v>
      </c>
      <c r="H9" s="172">
        <f>Položky!BD20</f>
        <v>0</v>
      </c>
      <c r="I9" s="173">
        <f>Položky!BE20</f>
        <v>0</v>
      </c>
    </row>
    <row r="10" spans="1:9" s="11" customFormat="1">
      <c r="A10" s="170" t="str">
        <f>Položky!B21</f>
        <v>63</v>
      </c>
      <c r="B10" s="85" t="str">
        <f>Položky!C21</f>
        <v>Podlahy a podlahové konstrukce</v>
      </c>
      <c r="C10" s="86"/>
      <c r="D10" s="87"/>
      <c r="E10" s="171">
        <v>0</v>
      </c>
      <c r="F10" s="172">
        <f>Položky!BB23</f>
        <v>0</v>
      </c>
      <c r="G10" s="172">
        <f>Položky!BC23</f>
        <v>0</v>
      </c>
      <c r="H10" s="172">
        <f>Položky!BD23</f>
        <v>0</v>
      </c>
      <c r="I10" s="173">
        <f>Položky!BE23</f>
        <v>0</v>
      </c>
    </row>
    <row r="11" spans="1:9" s="11" customFormat="1">
      <c r="A11" s="170" t="str">
        <f>Položky!B24</f>
        <v>96</v>
      </c>
      <c r="B11" s="85" t="str">
        <f>Položky!C24</f>
        <v>Bourání konstrukcí</v>
      </c>
      <c r="C11" s="86"/>
      <c r="D11" s="87"/>
      <c r="E11" s="171">
        <v>0</v>
      </c>
      <c r="F11" s="172">
        <f>Položky!BB26</f>
        <v>0</v>
      </c>
      <c r="G11" s="172">
        <f>Položky!BC26</f>
        <v>0</v>
      </c>
      <c r="H11" s="172">
        <f>Položky!BD26</f>
        <v>0</v>
      </c>
      <c r="I11" s="173">
        <f>Položky!BE26</f>
        <v>0</v>
      </c>
    </row>
    <row r="12" spans="1:9" s="11" customFormat="1">
      <c r="A12" s="170" t="str">
        <f>Položky!B27</f>
        <v>97</v>
      </c>
      <c r="B12" s="85" t="str">
        <f>Položky!C27</f>
        <v>Prorážení otvorů</v>
      </c>
      <c r="C12" s="86"/>
      <c r="D12" s="87"/>
      <c r="E12" s="171">
        <v>0</v>
      </c>
      <c r="F12" s="172">
        <f>Položky!BB34</f>
        <v>0</v>
      </c>
      <c r="G12" s="172">
        <f>Položky!BC34</f>
        <v>0</v>
      </c>
      <c r="H12" s="172">
        <f>Položky!BD34</f>
        <v>0</v>
      </c>
      <c r="I12" s="173">
        <f>Položky!BE34</f>
        <v>0</v>
      </c>
    </row>
    <row r="13" spans="1:9" s="11" customFormat="1">
      <c r="A13" s="170" t="str">
        <f>Položky!B35</f>
        <v>99</v>
      </c>
      <c r="B13" s="85" t="str">
        <f>Položky!C35</f>
        <v>Staveništní přesun hmot</v>
      </c>
      <c r="C13" s="86"/>
      <c r="D13" s="87"/>
      <c r="E13" s="171">
        <v>0</v>
      </c>
      <c r="F13" s="172">
        <f>Položky!BB37</f>
        <v>0</v>
      </c>
      <c r="G13" s="172">
        <f>Položky!BC37</f>
        <v>0</v>
      </c>
      <c r="H13" s="172">
        <f>Položky!BD37</f>
        <v>0</v>
      </c>
      <c r="I13" s="173">
        <f>Položky!BE37</f>
        <v>0</v>
      </c>
    </row>
    <row r="14" spans="1:9" s="11" customFormat="1">
      <c r="A14" s="170" t="str">
        <f>Položky!B38</f>
        <v>711</v>
      </c>
      <c r="B14" s="85" t="str">
        <f>Položky!C38</f>
        <v>Izolace proti vodě</v>
      </c>
      <c r="C14" s="86"/>
      <c r="D14" s="87"/>
      <c r="E14" s="171">
        <f>Položky!BA40</f>
        <v>0</v>
      </c>
      <c r="F14" s="172">
        <v>0</v>
      </c>
      <c r="G14" s="172">
        <f>Položky!BC40</f>
        <v>0</v>
      </c>
      <c r="H14" s="172">
        <f>Položky!BD40</f>
        <v>0</v>
      </c>
      <c r="I14" s="173">
        <f>Položky!BE40</f>
        <v>0</v>
      </c>
    </row>
    <row r="15" spans="1:9" s="11" customFormat="1">
      <c r="A15" s="170" t="str">
        <f>Položky!B41</f>
        <v>721</v>
      </c>
      <c r="B15" s="85" t="str">
        <f>Položky!C41</f>
        <v>Vnitřní kanalizace</v>
      </c>
      <c r="C15" s="86"/>
      <c r="D15" s="87"/>
      <c r="E15" s="171">
        <f>Položky!BA44</f>
        <v>0</v>
      </c>
      <c r="F15" s="172">
        <v>0</v>
      </c>
      <c r="G15" s="172">
        <f>Položky!BC44</f>
        <v>0</v>
      </c>
      <c r="H15" s="172">
        <f>Položky!BD44</f>
        <v>0</v>
      </c>
      <c r="I15" s="173">
        <f>Položky!BE44</f>
        <v>0</v>
      </c>
    </row>
    <row r="16" spans="1:9" s="11" customFormat="1">
      <c r="A16" s="170" t="str">
        <f>Položky!B45</f>
        <v>735</v>
      </c>
      <c r="B16" s="85" t="str">
        <f>Položky!C45</f>
        <v>Otopná tělesa</v>
      </c>
      <c r="C16" s="86"/>
      <c r="D16" s="87"/>
      <c r="E16" s="171">
        <f>Položky!BA47</f>
        <v>0</v>
      </c>
      <c r="F16" s="172">
        <v>0</v>
      </c>
      <c r="G16" s="172">
        <f>Položky!BC47</f>
        <v>0</v>
      </c>
      <c r="H16" s="172">
        <f>Položky!BD47</f>
        <v>0</v>
      </c>
      <c r="I16" s="173">
        <f>Položky!BE47</f>
        <v>0</v>
      </c>
    </row>
    <row r="17" spans="1:57" s="11" customFormat="1">
      <c r="A17" s="170" t="str">
        <f>Položky!B48</f>
        <v>771</v>
      </c>
      <c r="B17" s="85" t="str">
        <f>Položky!C48</f>
        <v>Podlahy z dlaždic a obklady</v>
      </c>
      <c r="C17" s="86"/>
      <c r="D17" s="87"/>
      <c r="E17" s="171">
        <f>Položky!BA50</f>
        <v>0</v>
      </c>
      <c r="F17" s="172">
        <v>0</v>
      </c>
      <c r="G17" s="172">
        <f>Položky!BC50</f>
        <v>0</v>
      </c>
      <c r="H17" s="172">
        <f>Položky!BD50</f>
        <v>0</v>
      </c>
      <c r="I17" s="173">
        <f>Položky!BE50</f>
        <v>0</v>
      </c>
    </row>
    <row r="18" spans="1:57" s="11" customFormat="1" ht="13.5" thickBot="1">
      <c r="A18" s="170" t="str">
        <f>Položky!B51</f>
        <v>776</v>
      </c>
      <c r="B18" s="85" t="str">
        <f>Položky!C51</f>
        <v>Podlahy povlakové</v>
      </c>
      <c r="C18" s="86"/>
      <c r="D18" s="87"/>
      <c r="E18" s="171">
        <f>Položky!BA54</f>
        <v>0</v>
      </c>
      <c r="F18" s="172">
        <v>0</v>
      </c>
      <c r="G18" s="172">
        <f>Položky!BC54</f>
        <v>0</v>
      </c>
      <c r="H18" s="172">
        <f>Položky!BD54</f>
        <v>0</v>
      </c>
      <c r="I18" s="173">
        <f>Položky!BE54</f>
        <v>0</v>
      </c>
    </row>
    <row r="19" spans="1:57" s="93" customFormat="1" ht="13.5" thickBot="1">
      <c r="A19" s="88"/>
      <c r="B19" s="80" t="s">
        <v>50</v>
      </c>
      <c r="C19" s="80"/>
      <c r="D19" s="89"/>
      <c r="E19" s="90">
        <f>SUM(E7:E18)</f>
        <v>0</v>
      </c>
      <c r="F19" s="91">
        <f>SUM(F7:F18)</f>
        <v>0</v>
      </c>
      <c r="G19" s="91">
        <f>SUM(G7:G18)</f>
        <v>0</v>
      </c>
      <c r="H19" s="91">
        <f>SUM(H7:H18)</f>
        <v>0</v>
      </c>
      <c r="I19" s="92">
        <f>SUM(I7:I18)</f>
        <v>0</v>
      </c>
    </row>
    <row r="20" spans="1:57">
      <c r="A20" s="86"/>
      <c r="B20" s="86"/>
      <c r="C20" s="86"/>
      <c r="D20" s="86"/>
      <c r="E20" s="86"/>
      <c r="F20" s="86"/>
      <c r="G20" s="86"/>
      <c r="H20" s="86"/>
      <c r="I20" s="86"/>
    </row>
    <row r="21" spans="1:57" ht="19.5" customHeight="1">
      <c r="A21" s="94" t="s">
        <v>51</v>
      </c>
      <c r="B21" s="94"/>
      <c r="C21" s="94"/>
      <c r="D21" s="94"/>
      <c r="E21" s="94"/>
      <c r="F21" s="94"/>
      <c r="G21" s="95"/>
      <c r="H21" s="94"/>
      <c r="I21" s="94"/>
      <c r="BA21" s="29"/>
      <c r="BB21" s="29"/>
      <c r="BC21" s="29"/>
      <c r="BD21" s="29"/>
      <c r="BE21" s="29"/>
    </row>
    <row r="22" spans="1:57" ht="13.5" thickBot="1">
      <c r="A22" s="96"/>
      <c r="B22" s="96"/>
      <c r="C22" s="96"/>
      <c r="D22" s="96"/>
      <c r="E22" s="96"/>
      <c r="F22" s="96"/>
      <c r="G22" s="96"/>
      <c r="H22" s="96"/>
      <c r="I22" s="96"/>
    </row>
    <row r="23" spans="1:57">
      <c r="A23" s="97" t="s">
        <v>52</v>
      </c>
      <c r="B23" s="98"/>
      <c r="C23" s="98"/>
      <c r="D23" s="99"/>
      <c r="E23" s="100" t="s">
        <v>53</v>
      </c>
      <c r="F23" s="101" t="s">
        <v>54</v>
      </c>
      <c r="G23" s="102" t="s">
        <v>55</v>
      </c>
      <c r="H23" s="103"/>
      <c r="I23" s="104" t="s">
        <v>53</v>
      </c>
    </row>
    <row r="24" spans="1:57">
      <c r="A24" s="105"/>
      <c r="B24" s="106"/>
      <c r="C24" s="106"/>
      <c r="D24" s="107"/>
      <c r="E24" s="108"/>
      <c r="F24" s="109"/>
      <c r="G24" s="110">
        <f>CHOOSE(BA24+1,HSV+PSV,HSV+PSV+Mont,HSV+PSV+Dodavka+Mont,HSV,PSV,Mont,Dodavka,Mont+Dodavka,0)</f>
        <v>0</v>
      </c>
      <c r="H24" s="111"/>
      <c r="I24" s="112">
        <f>E24+F24*G24/100</f>
        <v>0</v>
      </c>
      <c r="BA24">
        <v>8</v>
      </c>
    </row>
    <row r="25" spans="1:57" ht="13.5" thickBot="1">
      <c r="A25" s="113"/>
      <c r="B25" s="114" t="s">
        <v>56</v>
      </c>
      <c r="C25" s="115"/>
      <c r="D25" s="116"/>
      <c r="E25" s="117"/>
      <c r="F25" s="118"/>
      <c r="G25" s="118"/>
      <c r="H25" s="188">
        <f>SUM(H24:H24)</f>
        <v>0</v>
      </c>
      <c r="I25" s="189"/>
    </row>
    <row r="26" spans="1:57">
      <c r="A26" s="96"/>
      <c r="B26" s="96"/>
      <c r="C26" s="96"/>
      <c r="D26" s="96"/>
      <c r="E26" s="96"/>
      <c r="F26" s="96"/>
      <c r="G26" s="96"/>
      <c r="H26" s="96"/>
      <c r="I26" s="96"/>
    </row>
    <row r="27" spans="1:57">
      <c r="B27" s="93"/>
      <c r="F27" s="119"/>
      <c r="G27" s="120"/>
      <c r="H27" s="120"/>
      <c r="I27" s="121"/>
    </row>
    <row r="28" spans="1:57">
      <c r="F28" s="119"/>
      <c r="G28" s="120"/>
      <c r="H28" s="120"/>
      <c r="I28" s="121"/>
    </row>
    <row r="29" spans="1:57">
      <c r="F29" s="119"/>
      <c r="G29" s="120"/>
      <c r="H29" s="120"/>
      <c r="I29" s="121"/>
    </row>
    <row r="30" spans="1:57">
      <c r="F30" s="119"/>
      <c r="G30" s="120"/>
      <c r="H30" s="120"/>
      <c r="I30" s="121"/>
    </row>
    <row r="31" spans="1:57">
      <c r="F31" s="119"/>
      <c r="G31" s="120"/>
      <c r="H31" s="120"/>
      <c r="I31" s="121"/>
    </row>
    <row r="32" spans="1:57">
      <c r="F32" s="119"/>
      <c r="G32" s="120"/>
      <c r="H32" s="120"/>
      <c r="I32" s="121"/>
    </row>
    <row r="33" spans="6:9">
      <c r="F33" s="119"/>
      <c r="G33" s="120"/>
      <c r="H33" s="120"/>
      <c r="I33" s="121"/>
    </row>
    <row r="34" spans="6:9">
      <c r="F34" s="119"/>
      <c r="G34" s="120"/>
      <c r="H34" s="120"/>
      <c r="I34" s="121"/>
    </row>
    <row r="35" spans="6:9">
      <c r="F35" s="119"/>
      <c r="G35" s="120"/>
      <c r="H35" s="120"/>
      <c r="I35" s="121"/>
    </row>
    <row r="36" spans="6:9">
      <c r="F36" s="119"/>
      <c r="G36" s="120"/>
      <c r="H36" s="120"/>
      <c r="I36" s="121"/>
    </row>
    <row r="37" spans="6:9">
      <c r="F37" s="119"/>
      <c r="G37" s="120"/>
      <c r="H37" s="120"/>
      <c r="I37" s="121"/>
    </row>
    <row r="38" spans="6:9">
      <c r="F38" s="119"/>
      <c r="G38" s="120"/>
      <c r="H38" s="120"/>
      <c r="I38" s="121"/>
    </row>
    <row r="39" spans="6:9">
      <c r="F39" s="119"/>
      <c r="G39" s="120"/>
      <c r="H39" s="120"/>
      <c r="I39" s="121"/>
    </row>
    <row r="40" spans="6:9">
      <c r="F40" s="119"/>
      <c r="G40" s="120"/>
      <c r="H40" s="120"/>
      <c r="I40" s="121"/>
    </row>
    <row r="41" spans="6:9">
      <c r="F41" s="119"/>
      <c r="G41" s="120"/>
      <c r="H41" s="120"/>
      <c r="I41" s="121"/>
    </row>
    <row r="42" spans="6:9">
      <c r="F42" s="119"/>
      <c r="G42" s="120"/>
      <c r="H42" s="120"/>
      <c r="I42" s="121"/>
    </row>
    <row r="43" spans="6:9">
      <c r="F43" s="119"/>
      <c r="G43" s="120"/>
      <c r="H43" s="120"/>
      <c r="I43" s="121"/>
    </row>
    <row r="44" spans="6:9">
      <c r="F44" s="119"/>
      <c r="G44" s="120"/>
      <c r="H44" s="120"/>
      <c r="I44" s="121"/>
    </row>
    <row r="45" spans="6:9">
      <c r="F45" s="119"/>
      <c r="G45" s="120"/>
      <c r="H45" s="120"/>
      <c r="I45" s="121"/>
    </row>
    <row r="46" spans="6:9">
      <c r="F46" s="119"/>
      <c r="G46" s="120"/>
      <c r="H46" s="120"/>
      <c r="I46" s="121"/>
    </row>
    <row r="47" spans="6:9">
      <c r="F47" s="119"/>
      <c r="G47" s="120"/>
      <c r="H47" s="120"/>
      <c r="I47" s="121"/>
    </row>
    <row r="48" spans="6:9">
      <c r="F48" s="119"/>
      <c r="G48" s="120"/>
      <c r="H48" s="120"/>
      <c r="I48" s="121"/>
    </row>
    <row r="49" spans="6:9">
      <c r="F49" s="119"/>
      <c r="G49" s="120"/>
      <c r="H49" s="120"/>
      <c r="I49" s="121"/>
    </row>
    <row r="50" spans="6:9">
      <c r="F50" s="119"/>
      <c r="G50" s="120"/>
      <c r="H50" s="120"/>
      <c r="I50" s="121"/>
    </row>
    <row r="51" spans="6:9">
      <c r="F51" s="119"/>
      <c r="G51" s="120"/>
      <c r="H51" s="120"/>
      <c r="I51" s="121"/>
    </row>
    <row r="52" spans="6:9">
      <c r="F52" s="119"/>
      <c r="G52" s="120"/>
      <c r="H52" s="120"/>
      <c r="I52" s="121"/>
    </row>
    <row r="53" spans="6:9">
      <c r="F53" s="119"/>
      <c r="G53" s="120"/>
      <c r="H53" s="120"/>
      <c r="I53" s="121"/>
    </row>
    <row r="54" spans="6:9">
      <c r="F54" s="119"/>
      <c r="G54" s="120"/>
      <c r="H54" s="120"/>
      <c r="I54" s="121"/>
    </row>
    <row r="55" spans="6:9">
      <c r="F55" s="119"/>
      <c r="G55" s="120"/>
      <c r="H55" s="120"/>
      <c r="I55" s="121"/>
    </row>
    <row r="56" spans="6:9">
      <c r="F56" s="119"/>
      <c r="G56" s="120"/>
      <c r="H56" s="120"/>
      <c r="I56" s="121"/>
    </row>
    <row r="57" spans="6:9">
      <c r="F57" s="119"/>
      <c r="G57" s="120"/>
      <c r="H57" s="120"/>
      <c r="I57" s="121"/>
    </row>
    <row r="58" spans="6:9">
      <c r="F58" s="119"/>
      <c r="G58" s="120"/>
      <c r="H58" s="120"/>
      <c r="I58" s="121"/>
    </row>
    <row r="59" spans="6:9">
      <c r="F59" s="119"/>
      <c r="G59" s="120"/>
      <c r="H59" s="120"/>
      <c r="I59" s="121"/>
    </row>
    <row r="60" spans="6:9">
      <c r="F60" s="119"/>
      <c r="G60" s="120"/>
      <c r="H60" s="120"/>
      <c r="I60" s="121"/>
    </row>
    <row r="61" spans="6:9">
      <c r="F61" s="119"/>
      <c r="G61" s="120"/>
      <c r="H61" s="120"/>
      <c r="I61" s="121"/>
    </row>
    <row r="62" spans="6:9">
      <c r="F62" s="119"/>
      <c r="G62" s="120"/>
      <c r="H62" s="120"/>
      <c r="I62" s="121"/>
    </row>
    <row r="63" spans="6:9">
      <c r="F63" s="119"/>
      <c r="G63" s="120"/>
      <c r="H63" s="120"/>
      <c r="I63" s="121"/>
    </row>
    <row r="64" spans="6:9">
      <c r="F64" s="119"/>
      <c r="G64" s="120"/>
      <c r="H64" s="120"/>
      <c r="I64" s="121"/>
    </row>
    <row r="65" spans="6:9">
      <c r="F65" s="119"/>
      <c r="G65" s="120"/>
      <c r="H65" s="120"/>
      <c r="I65" s="121"/>
    </row>
    <row r="66" spans="6:9">
      <c r="F66" s="119"/>
      <c r="G66" s="120"/>
      <c r="H66" s="120"/>
      <c r="I66" s="121"/>
    </row>
    <row r="67" spans="6:9">
      <c r="F67" s="119"/>
      <c r="G67" s="120"/>
      <c r="H67" s="120"/>
      <c r="I67" s="121"/>
    </row>
    <row r="68" spans="6:9">
      <c r="F68" s="119"/>
      <c r="G68" s="120"/>
      <c r="H68" s="120"/>
      <c r="I68" s="121"/>
    </row>
    <row r="69" spans="6:9">
      <c r="F69" s="119"/>
      <c r="G69" s="120"/>
      <c r="H69" s="120"/>
      <c r="I69" s="121"/>
    </row>
    <row r="70" spans="6:9">
      <c r="F70" s="119"/>
      <c r="G70" s="120"/>
      <c r="H70" s="120"/>
      <c r="I70" s="121"/>
    </row>
    <row r="71" spans="6:9">
      <c r="F71" s="119"/>
      <c r="G71" s="120"/>
      <c r="H71" s="120"/>
      <c r="I71" s="121"/>
    </row>
    <row r="72" spans="6:9">
      <c r="F72" s="119"/>
      <c r="G72" s="120"/>
      <c r="H72" s="120"/>
      <c r="I72" s="121"/>
    </row>
    <row r="73" spans="6:9">
      <c r="F73" s="119"/>
      <c r="G73" s="120"/>
      <c r="H73" s="120"/>
      <c r="I73" s="121"/>
    </row>
    <row r="74" spans="6:9">
      <c r="F74" s="119"/>
      <c r="G74" s="120"/>
      <c r="H74" s="120"/>
      <c r="I74" s="121"/>
    </row>
    <row r="75" spans="6:9">
      <c r="F75" s="119"/>
      <c r="G75" s="120"/>
      <c r="H75" s="120"/>
      <c r="I75" s="121"/>
    </row>
    <row r="76" spans="6:9">
      <c r="F76" s="119"/>
      <c r="G76" s="120"/>
      <c r="H76" s="120"/>
      <c r="I76" s="121"/>
    </row>
  </sheetData>
  <mergeCells count="4">
    <mergeCell ref="A1:B1"/>
    <mergeCell ref="A2:B2"/>
    <mergeCell ref="G2:I2"/>
    <mergeCell ref="H25:I25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27"/>
  <sheetViews>
    <sheetView showGridLines="0" showZeros="0" topLeftCell="A52" zoomScaleNormal="100" workbookViewId="0">
      <selection activeCell="F10" sqref="F10"/>
    </sheetView>
  </sheetViews>
  <sheetFormatPr defaultRowHeight="12.75"/>
  <cols>
    <col min="1" max="1" width="3.85546875" style="122" customWidth="1"/>
    <col min="2" max="2" width="12" style="122" customWidth="1"/>
    <col min="3" max="3" width="40.42578125" style="122" customWidth="1"/>
    <col min="4" max="4" width="5.5703125" style="122" customWidth="1"/>
    <col min="5" max="5" width="8.5703125" style="164" customWidth="1"/>
    <col min="6" max="6" width="9.85546875" style="122" customWidth="1"/>
    <col min="7" max="7" width="13.85546875" style="122" customWidth="1"/>
    <col min="8" max="16384" width="9.140625" style="122"/>
  </cols>
  <sheetData>
    <row r="1" spans="1:104" ht="15.75">
      <c r="A1" s="190" t="s">
        <v>57</v>
      </c>
      <c r="B1" s="190"/>
      <c r="C1" s="190"/>
      <c r="D1" s="190"/>
      <c r="E1" s="190"/>
      <c r="F1" s="190"/>
      <c r="G1" s="190"/>
    </row>
    <row r="2" spans="1:104" ht="13.5" thickBot="1">
      <c r="A2" s="123"/>
      <c r="B2" s="124"/>
      <c r="C2" s="125"/>
      <c r="D2" s="125"/>
      <c r="E2" s="126"/>
      <c r="F2" s="125"/>
      <c r="G2" s="125"/>
    </row>
    <row r="3" spans="1:104" ht="13.5" thickTop="1">
      <c r="A3" s="191" t="s">
        <v>5</v>
      </c>
      <c r="B3" s="192"/>
      <c r="C3" s="127" t="str">
        <f>CONCATENATE(cislostavby," ",nazevstavby)</f>
        <v xml:space="preserve"> Sanace zdiva proti vzlínající vlhkosti - zásah z interiéru</v>
      </c>
      <c r="D3" s="128"/>
      <c r="E3" s="129"/>
      <c r="F3" s="130">
        <f>Rekapitulace!H1</f>
        <v>0</v>
      </c>
      <c r="G3" s="131"/>
    </row>
    <row r="4" spans="1:104" ht="13.5" thickBot="1">
      <c r="A4" s="193" t="s">
        <v>1</v>
      </c>
      <c r="B4" s="194"/>
      <c r="C4" s="132" t="str">
        <f>CONCATENATE(cisloobjektu," ",nazevobjektu)</f>
        <v xml:space="preserve"> Na Smyčce 5/317, Ostrava-Proskovice</v>
      </c>
      <c r="D4" s="133"/>
      <c r="E4" s="195"/>
      <c r="F4" s="195"/>
      <c r="G4" s="196"/>
    </row>
    <row r="5" spans="1:104" ht="13.5" thickTop="1">
      <c r="A5" s="134"/>
      <c r="B5" s="135"/>
      <c r="C5" s="135"/>
      <c r="D5" s="123"/>
      <c r="E5" s="136"/>
      <c r="F5" s="123"/>
      <c r="G5" s="137"/>
    </row>
    <row r="6" spans="1:104">
      <c r="A6" s="138" t="s">
        <v>58</v>
      </c>
      <c r="B6" s="139" t="s">
        <v>59</v>
      </c>
      <c r="C6" s="139" t="s">
        <v>60</v>
      </c>
      <c r="D6" s="139" t="s">
        <v>61</v>
      </c>
      <c r="E6" s="140" t="s">
        <v>62</v>
      </c>
      <c r="F6" s="139" t="s">
        <v>63</v>
      </c>
      <c r="G6" s="141" t="s">
        <v>64</v>
      </c>
    </row>
    <row r="7" spans="1:104">
      <c r="A7" s="142" t="s">
        <v>65</v>
      </c>
      <c r="B7" s="143" t="s">
        <v>67</v>
      </c>
      <c r="C7" s="144" t="s">
        <v>68</v>
      </c>
      <c r="D7" s="145"/>
      <c r="E7" s="146"/>
      <c r="F7" s="146"/>
      <c r="G7" s="147"/>
      <c r="H7" s="148"/>
      <c r="I7" s="148"/>
      <c r="O7" s="149">
        <v>1</v>
      </c>
    </row>
    <row r="8" spans="1:104" ht="22.5">
      <c r="A8" s="150">
        <v>1</v>
      </c>
      <c r="B8" s="151" t="s">
        <v>69</v>
      </c>
      <c r="C8" s="152" t="s">
        <v>70</v>
      </c>
      <c r="D8" s="153" t="s">
        <v>71</v>
      </c>
      <c r="E8" s="154">
        <v>2.2999999999999998</v>
      </c>
      <c r="F8" s="154">
        <v>0</v>
      </c>
      <c r="G8" s="155">
        <f>E8*F8</f>
        <v>0</v>
      </c>
      <c r="O8" s="149">
        <v>2</v>
      </c>
      <c r="AA8" s="122">
        <v>12</v>
      </c>
      <c r="AB8" s="122">
        <v>0</v>
      </c>
      <c r="AC8" s="122">
        <v>1</v>
      </c>
      <c r="AZ8" s="122">
        <v>1</v>
      </c>
      <c r="BA8" s="122">
        <f>IF(AZ8=1,G8,0)</f>
        <v>0</v>
      </c>
      <c r="BB8" s="122">
        <f>IF(AZ8=2,G8,0)</f>
        <v>0</v>
      </c>
      <c r="BC8" s="122">
        <f>IF(AZ8=3,G8,0)</f>
        <v>0</v>
      </c>
      <c r="BD8" s="122">
        <f>IF(AZ8=4,G8,0)</f>
        <v>0</v>
      </c>
      <c r="BE8" s="122">
        <f>IF(AZ8=5,G8,0)</f>
        <v>0</v>
      </c>
      <c r="CZ8" s="122">
        <v>2.009E-2</v>
      </c>
    </row>
    <row r="9" spans="1:104" ht="22.5">
      <c r="A9" s="150">
        <v>2</v>
      </c>
      <c r="B9" s="151" t="s">
        <v>72</v>
      </c>
      <c r="C9" s="152" t="s">
        <v>73</v>
      </c>
      <c r="D9" s="153" t="s">
        <v>71</v>
      </c>
      <c r="E9" s="154">
        <v>20.302</v>
      </c>
      <c r="F9" s="154">
        <v>0</v>
      </c>
      <c r="G9" s="155">
        <f>E9*F9</f>
        <v>0</v>
      </c>
      <c r="O9" s="149">
        <v>2</v>
      </c>
      <c r="AA9" s="122">
        <v>12</v>
      </c>
      <c r="AB9" s="122">
        <v>0</v>
      </c>
      <c r="AC9" s="122">
        <v>2</v>
      </c>
      <c r="AZ9" s="122">
        <v>1</v>
      </c>
      <c r="BA9" s="122">
        <f>IF(AZ9=1,G9,0)</f>
        <v>0</v>
      </c>
      <c r="BB9" s="122">
        <f>IF(AZ9=2,G9,0)</f>
        <v>0</v>
      </c>
      <c r="BC9" s="122">
        <f>IF(AZ9=3,G9,0)</f>
        <v>0</v>
      </c>
      <c r="BD9" s="122">
        <f>IF(AZ9=4,G9,0)</f>
        <v>0</v>
      </c>
      <c r="BE9" s="122">
        <f>IF(AZ9=5,G9,0)</f>
        <v>0</v>
      </c>
      <c r="CZ9" s="122">
        <v>2.009E-2</v>
      </c>
    </row>
    <row r="10" spans="1:104">
      <c r="A10" s="156"/>
      <c r="B10" s="157" t="s">
        <v>66</v>
      </c>
      <c r="C10" s="158" t="str">
        <f>CONCATENATE(B7," ",C7)</f>
        <v>2 Základy,zvláštní zakládání</v>
      </c>
      <c r="D10" s="156"/>
      <c r="E10" s="159"/>
      <c r="F10" s="159"/>
      <c r="G10" s="160">
        <f>SUM(G7:G9)</f>
        <v>0</v>
      </c>
      <c r="O10" s="149">
        <v>4</v>
      </c>
      <c r="BA10" s="161">
        <f>SUM(BA7:BA9)</f>
        <v>0</v>
      </c>
      <c r="BB10" s="161">
        <f>SUM(BB7:BB9)</f>
        <v>0</v>
      </c>
      <c r="BC10" s="161">
        <f>SUM(BC7:BC9)</f>
        <v>0</v>
      </c>
      <c r="BD10" s="161">
        <f>SUM(BD7:BD9)</f>
        <v>0</v>
      </c>
      <c r="BE10" s="161">
        <f>SUM(BE7:BE9)</f>
        <v>0</v>
      </c>
    </row>
    <row r="11" spans="1:104">
      <c r="A11" s="142" t="s">
        <v>65</v>
      </c>
      <c r="B11" s="143" t="s">
        <v>74</v>
      </c>
      <c r="C11" s="144" t="s">
        <v>75</v>
      </c>
      <c r="D11" s="145"/>
      <c r="E11" s="146"/>
      <c r="F11" s="146"/>
      <c r="G11" s="147"/>
      <c r="H11" s="148"/>
      <c r="I11" s="148"/>
      <c r="O11" s="149">
        <v>1</v>
      </c>
    </row>
    <row r="12" spans="1:104" ht="22.5">
      <c r="A12" s="150">
        <v>3</v>
      </c>
      <c r="B12" s="151" t="s">
        <v>76</v>
      </c>
      <c r="C12" s="152" t="s">
        <v>77</v>
      </c>
      <c r="D12" s="153" t="s">
        <v>71</v>
      </c>
      <c r="E12" s="154">
        <v>8.75</v>
      </c>
      <c r="F12" s="154">
        <v>0</v>
      </c>
      <c r="G12" s="155">
        <f>E12*F12</f>
        <v>0</v>
      </c>
      <c r="O12" s="149">
        <v>2</v>
      </c>
      <c r="AA12" s="122">
        <v>12</v>
      </c>
      <c r="AB12" s="122">
        <v>0</v>
      </c>
      <c r="AC12" s="122">
        <v>3</v>
      </c>
      <c r="AZ12" s="122">
        <v>1</v>
      </c>
      <c r="BA12" s="122">
        <f>IF(AZ12=1,G12,0)</f>
        <v>0</v>
      </c>
      <c r="BB12" s="122">
        <f>IF(AZ12=2,G12,0)</f>
        <v>0</v>
      </c>
      <c r="BC12" s="122">
        <f>IF(AZ12=3,G12,0)</f>
        <v>0</v>
      </c>
      <c r="BD12" s="122">
        <f>IF(AZ12=4,G12,0)</f>
        <v>0</v>
      </c>
      <c r="BE12" s="122">
        <f>IF(AZ12=5,G12,0)</f>
        <v>0</v>
      </c>
      <c r="CZ12" s="122">
        <v>4.7419999999999997E-2</v>
      </c>
    </row>
    <row r="13" spans="1:104" ht="22.5">
      <c r="A13" s="150">
        <v>4</v>
      </c>
      <c r="B13" s="151" t="s">
        <v>78</v>
      </c>
      <c r="C13" s="152" t="s">
        <v>79</v>
      </c>
      <c r="D13" s="153" t="s">
        <v>71</v>
      </c>
      <c r="E13" s="154">
        <v>6.1</v>
      </c>
      <c r="F13" s="154">
        <v>0</v>
      </c>
      <c r="G13" s="155">
        <f>E13*F13</f>
        <v>0</v>
      </c>
      <c r="O13" s="149">
        <v>2</v>
      </c>
      <c r="AA13" s="122">
        <v>12</v>
      </c>
      <c r="AB13" s="122">
        <v>0</v>
      </c>
      <c r="AC13" s="122">
        <v>4</v>
      </c>
      <c r="AZ13" s="122">
        <v>1</v>
      </c>
      <c r="BA13" s="122">
        <f>IF(AZ13=1,G13,0)</f>
        <v>0</v>
      </c>
      <c r="BB13" s="122">
        <f>IF(AZ13=2,G13,0)</f>
        <v>0</v>
      </c>
      <c r="BC13" s="122">
        <f>IF(AZ13=3,G13,0)</f>
        <v>0</v>
      </c>
      <c r="BD13" s="122">
        <f>IF(AZ13=4,G13,0)</f>
        <v>0</v>
      </c>
      <c r="BE13" s="122">
        <f>IF(AZ13=5,G13,0)</f>
        <v>0</v>
      </c>
      <c r="CZ13" s="122">
        <v>3.5200000000000002E-2</v>
      </c>
    </row>
    <row r="14" spans="1:104">
      <c r="A14" s="156"/>
      <c r="B14" s="157" t="s">
        <v>66</v>
      </c>
      <c r="C14" s="158" t="str">
        <f>CONCATENATE(B11," ",C11)</f>
        <v>3 Svislé a kompletní konstrukce</v>
      </c>
      <c r="D14" s="156"/>
      <c r="E14" s="159"/>
      <c r="F14" s="159">
        <v>0</v>
      </c>
      <c r="G14" s="160">
        <f>SUM(G11:G13)</f>
        <v>0</v>
      </c>
      <c r="O14" s="149">
        <v>4</v>
      </c>
      <c r="BA14" s="161">
        <f>SUM(BA11:BA13)</f>
        <v>0</v>
      </c>
      <c r="BB14" s="161">
        <f>SUM(BB11:BB13)</f>
        <v>0</v>
      </c>
      <c r="BC14" s="161">
        <f>SUM(BC11:BC13)</f>
        <v>0</v>
      </c>
      <c r="BD14" s="161">
        <f>SUM(BD11:BD13)</f>
        <v>0</v>
      </c>
      <c r="BE14" s="161">
        <f>SUM(BE11:BE13)</f>
        <v>0</v>
      </c>
    </row>
    <row r="15" spans="1:104">
      <c r="A15" s="142" t="s">
        <v>65</v>
      </c>
      <c r="B15" s="143" t="s">
        <v>80</v>
      </c>
      <c r="C15" s="144" t="s">
        <v>81</v>
      </c>
      <c r="D15" s="145"/>
      <c r="E15" s="146"/>
      <c r="F15" s="146"/>
      <c r="G15" s="147"/>
      <c r="H15" s="148"/>
      <c r="I15" s="148"/>
      <c r="O15" s="149">
        <v>1</v>
      </c>
    </row>
    <row r="16" spans="1:104">
      <c r="A16" s="150">
        <v>5</v>
      </c>
      <c r="B16" s="151" t="s">
        <v>82</v>
      </c>
      <c r="C16" s="152" t="s">
        <v>83</v>
      </c>
      <c r="D16" s="153" t="s">
        <v>71</v>
      </c>
      <c r="E16" s="154">
        <v>54.6</v>
      </c>
      <c r="F16" s="154">
        <v>0</v>
      </c>
      <c r="G16" s="155">
        <f>E16*F16</f>
        <v>0</v>
      </c>
      <c r="O16" s="149">
        <v>2</v>
      </c>
      <c r="AA16" s="122">
        <v>12</v>
      </c>
      <c r="AB16" s="122">
        <v>0</v>
      </c>
      <c r="AC16" s="122">
        <v>5</v>
      </c>
      <c r="AZ16" s="122">
        <v>1</v>
      </c>
      <c r="BA16" s="122">
        <f>IF(AZ16=1,G16,0)</f>
        <v>0</v>
      </c>
      <c r="BB16" s="122">
        <f>IF(AZ16=2,G16,0)</f>
        <v>0</v>
      </c>
      <c r="BC16" s="122">
        <f>IF(AZ16=3,G16,0)</f>
        <v>0</v>
      </c>
      <c r="BD16" s="122">
        <f>IF(AZ16=4,G16,0)</f>
        <v>0</v>
      </c>
      <c r="BE16" s="122">
        <f>IF(AZ16=5,G16,0)</f>
        <v>0</v>
      </c>
      <c r="CZ16" s="122">
        <v>5.0000000000000001E-4</v>
      </c>
    </row>
    <row r="17" spans="1:104" ht="22.5">
      <c r="A17" s="150">
        <v>6</v>
      </c>
      <c r="B17" s="151" t="s">
        <v>84</v>
      </c>
      <c r="C17" s="152" t="s">
        <v>85</v>
      </c>
      <c r="D17" s="153" t="s">
        <v>71</v>
      </c>
      <c r="E17" s="154">
        <v>18.02</v>
      </c>
      <c r="F17" s="154">
        <v>0</v>
      </c>
      <c r="G17" s="155">
        <f>E17*F17</f>
        <v>0</v>
      </c>
      <c r="O17" s="149">
        <v>2</v>
      </c>
      <c r="AA17" s="122">
        <v>12</v>
      </c>
      <c r="AB17" s="122">
        <v>0</v>
      </c>
      <c r="AC17" s="122">
        <v>6</v>
      </c>
      <c r="AZ17" s="122">
        <v>1</v>
      </c>
      <c r="BA17" s="122">
        <f>IF(AZ17=1,G17,0)</f>
        <v>0</v>
      </c>
      <c r="BB17" s="122">
        <f>IF(AZ17=2,G17,0)</f>
        <v>0</v>
      </c>
      <c r="BC17" s="122">
        <f>IF(AZ17=3,G17,0)</f>
        <v>0</v>
      </c>
      <c r="BD17" s="122">
        <f>IF(AZ17=4,G17,0)</f>
        <v>0</v>
      </c>
      <c r="BE17" s="122">
        <f>IF(AZ17=5,G17,0)</f>
        <v>0</v>
      </c>
      <c r="CZ17" s="122">
        <v>1.8499999999999999E-2</v>
      </c>
    </row>
    <row r="18" spans="1:104" ht="22.5">
      <c r="A18" s="150">
        <v>7</v>
      </c>
      <c r="B18" s="151" t="s">
        <v>86</v>
      </c>
      <c r="C18" s="152" t="s">
        <v>87</v>
      </c>
      <c r="D18" s="153" t="s">
        <v>71</v>
      </c>
      <c r="E18" s="154">
        <v>36.58</v>
      </c>
      <c r="F18" s="154">
        <v>0</v>
      </c>
      <c r="G18" s="155">
        <f>E18*F18</f>
        <v>0</v>
      </c>
      <c r="O18" s="149">
        <v>2</v>
      </c>
      <c r="AA18" s="122">
        <v>12</v>
      </c>
      <c r="AB18" s="122">
        <v>0</v>
      </c>
      <c r="AC18" s="122">
        <v>7</v>
      </c>
      <c r="AZ18" s="122">
        <v>1</v>
      </c>
      <c r="BA18" s="122">
        <f>IF(AZ18=1,G18,0)</f>
        <v>0</v>
      </c>
      <c r="BB18" s="122">
        <f>IF(AZ18=2,G18,0)</f>
        <v>0</v>
      </c>
      <c r="BC18" s="122">
        <f>IF(AZ18=3,G18,0)</f>
        <v>0</v>
      </c>
      <c r="BD18" s="122">
        <f>IF(AZ18=4,G18,0)</f>
        <v>0</v>
      </c>
      <c r="BE18" s="122">
        <f>IF(AZ18=5,G18,0)</f>
        <v>0</v>
      </c>
      <c r="CZ18" s="122">
        <v>3.2559999999999999E-2</v>
      </c>
    </row>
    <row r="19" spans="1:104">
      <c r="A19" s="150">
        <v>8</v>
      </c>
      <c r="B19" s="151" t="s">
        <v>88</v>
      </c>
      <c r="C19" s="152" t="s">
        <v>89</v>
      </c>
      <c r="D19" s="153" t="s">
        <v>90</v>
      </c>
      <c r="E19" s="154">
        <v>8</v>
      </c>
      <c r="F19" s="154">
        <v>0</v>
      </c>
      <c r="G19" s="155">
        <f>E19*F19</f>
        <v>0</v>
      </c>
      <c r="O19" s="149">
        <v>2</v>
      </c>
      <c r="AA19" s="122">
        <v>12</v>
      </c>
      <c r="AB19" s="122">
        <v>0</v>
      </c>
      <c r="AC19" s="122">
        <v>8</v>
      </c>
      <c r="AZ19" s="122">
        <v>1</v>
      </c>
      <c r="BA19" s="122">
        <f>IF(AZ19=1,G19,0)</f>
        <v>0</v>
      </c>
      <c r="BB19" s="122">
        <f>IF(AZ19=2,G19,0)</f>
        <v>0</v>
      </c>
      <c r="BC19" s="122">
        <f>IF(AZ19=3,G19,0)</f>
        <v>0</v>
      </c>
      <c r="BD19" s="122">
        <f>IF(AZ19=4,G19,0)</f>
        <v>0</v>
      </c>
      <c r="BE19" s="122">
        <f>IF(AZ19=5,G19,0)</f>
        <v>0</v>
      </c>
      <c r="CZ19" s="122">
        <v>3.9609999999999999E-2</v>
      </c>
    </row>
    <row r="20" spans="1:104">
      <c r="A20" s="156"/>
      <c r="B20" s="157" t="s">
        <v>66</v>
      </c>
      <c r="C20" s="158" t="str">
        <f>CONCATENATE(B15," ",C15)</f>
        <v>61 Upravy povrchů vnitřní</v>
      </c>
      <c r="D20" s="156"/>
      <c r="E20" s="159"/>
      <c r="F20" s="159"/>
      <c r="G20" s="160">
        <f>SUM(G15:G19)</f>
        <v>0</v>
      </c>
      <c r="O20" s="149">
        <v>4</v>
      </c>
      <c r="BA20" s="161">
        <f>SUM(BA15:BA19)</f>
        <v>0</v>
      </c>
      <c r="BB20" s="161">
        <f>SUM(BB15:BB19)</f>
        <v>0</v>
      </c>
      <c r="BC20" s="161">
        <f>SUM(BC15:BC19)</f>
        <v>0</v>
      </c>
      <c r="BD20" s="161">
        <f>SUM(BD15:BD19)</f>
        <v>0</v>
      </c>
      <c r="BE20" s="161">
        <f>SUM(BE15:BE19)</f>
        <v>0</v>
      </c>
    </row>
    <row r="21" spans="1:104">
      <c r="A21" s="142" t="s">
        <v>65</v>
      </c>
      <c r="B21" s="143" t="s">
        <v>91</v>
      </c>
      <c r="C21" s="144" t="s">
        <v>92</v>
      </c>
      <c r="D21" s="145"/>
      <c r="E21" s="146"/>
      <c r="F21" s="146"/>
      <c r="G21" s="147"/>
      <c r="H21" s="148"/>
      <c r="I21" s="148"/>
      <c r="O21" s="149">
        <v>1</v>
      </c>
    </row>
    <row r="22" spans="1:104" ht="22.5">
      <c r="A22" s="150">
        <v>9</v>
      </c>
      <c r="B22" s="151" t="s">
        <v>93</v>
      </c>
      <c r="C22" s="152" t="s">
        <v>94</v>
      </c>
      <c r="D22" s="153" t="s">
        <v>71</v>
      </c>
      <c r="E22" s="154">
        <v>1</v>
      </c>
      <c r="F22" s="154">
        <v>0</v>
      </c>
      <c r="G22" s="155">
        <f>E22*F22</f>
        <v>0</v>
      </c>
      <c r="O22" s="149">
        <v>2</v>
      </c>
      <c r="AA22" s="122">
        <v>12</v>
      </c>
      <c r="AB22" s="122">
        <v>0</v>
      </c>
      <c r="AC22" s="122">
        <v>9</v>
      </c>
      <c r="AZ22" s="122">
        <v>1</v>
      </c>
      <c r="BA22" s="122">
        <f>IF(AZ22=1,G22,0)</f>
        <v>0</v>
      </c>
      <c r="BB22" s="122">
        <f>IF(AZ22=2,G22,0)</f>
        <v>0</v>
      </c>
      <c r="BC22" s="122">
        <f>IF(AZ22=3,G22,0)</f>
        <v>0</v>
      </c>
      <c r="BD22" s="122">
        <f>IF(AZ22=4,G22,0)</f>
        <v>0</v>
      </c>
      <c r="BE22" s="122">
        <f>IF(AZ22=5,G22,0)</f>
        <v>0</v>
      </c>
      <c r="CZ22" s="122">
        <v>0.36330000000000001</v>
      </c>
    </row>
    <row r="23" spans="1:104">
      <c r="A23" s="156"/>
      <c r="B23" s="157" t="s">
        <v>66</v>
      </c>
      <c r="C23" s="158" t="str">
        <f>CONCATENATE(B21," ",C21)</f>
        <v>63 Podlahy a podlahové konstrukce</v>
      </c>
      <c r="D23" s="156"/>
      <c r="E23" s="159"/>
      <c r="F23" s="159">
        <v>0</v>
      </c>
      <c r="G23" s="160">
        <f>SUM(G21:G22)</f>
        <v>0</v>
      </c>
      <c r="O23" s="149">
        <v>4</v>
      </c>
      <c r="BA23" s="161">
        <f>SUM(BA21:BA22)</f>
        <v>0</v>
      </c>
      <c r="BB23" s="161">
        <f>SUM(BB21:BB22)</f>
        <v>0</v>
      </c>
      <c r="BC23" s="161">
        <f>SUM(BC21:BC22)</f>
        <v>0</v>
      </c>
      <c r="BD23" s="161">
        <f>SUM(BD21:BD22)</f>
        <v>0</v>
      </c>
      <c r="BE23" s="161">
        <f>SUM(BE21:BE22)</f>
        <v>0</v>
      </c>
    </row>
    <row r="24" spans="1:104">
      <c r="A24" s="142" t="s">
        <v>65</v>
      </c>
      <c r="B24" s="143" t="s">
        <v>95</v>
      </c>
      <c r="C24" s="144" t="s">
        <v>96</v>
      </c>
      <c r="D24" s="145"/>
      <c r="E24" s="146"/>
      <c r="F24" s="146"/>
      <c r="G24" s="147"/>
      <c r="H24" s="148"/>
      <c r="I24" s="148"/>
      <c r="O24" s="149">
        <v>1</v>
      </c>
    </row>
    <row r="25" spans="1:104">
      <c r="A25" s="150">
        <v>10</v>
      </c>
      <c r="B25" s="151" t="s">
        <v>97</v>
      </c>
      <c r="C25" s="152" t="s">
        <v>98</v>
      </c>
      <c r="D25" s="153" t="s">
        <v>99</v>
      </c>
      <c r="E25" s="154">
        <v>1</v>
      </c>
      <c r="F25" s="154">
        <v>0</v>
      </c>
      <c r="G25" s="155">
        <f>E25*F25</f>
        <v>0</v>
      </c>
      <c r="O25" s="149">
        <v>2</v>
      </c>
      <c r="AA25" s="122">
        <v>12</v>
      </c>
      <c r="AB25" s="122">
        <v>0</v>
      </c>
      <c r="AC25" s="122">
        <v>10</v>
      </c>
      <c r="AZ25" s="122">
        <v>1</v>
      </c>
      <c r="BA25" s="122">
        <f>IF(AZ25=1,G25,0)</f>
        <v>0</v>
      </c>
      <c r="BB25" s="122">
        <f>IF(AZ25=2,G25,0)</f>
        <v>0</v>
      </c>
      <c r="BC25" s="122">
        <f>IF(AZ25=3,G25,0)</f>
        <v>0</v>
      </c>
      <c r="BD25" s="122">
        <f>IF(AZ25=4,G25,0)</f>
        <v>0</v>
      </c>
      <c r="BE25" s="122">
        <f>IF(AZ25=5,G25,0)</f>
        <v>0</v>
      </c>
      <c r="CZ25" s="122">
        <v>0</v>
      </c>
    </row>
    <row r="26" spans="1:104">
      <c r="A26" s="156"/>
      <c r="B26" s="157" t="s">
        <v>66</v>
      </c>
      <c r="C26" s="158" t="str">
        <f>CONCATENATE(B24," ",C24)</f>
        <v>96 Bourání konstrukcí</v>
      </c>
      <c r="D26" s="156"/>
      <c r="E26" s="159"/>
      <c r="F26" s="159"/>
      <c r="G26" s="160">
        <f>SUM(G24:G25)</f>
        <v>0</v>
      </c>
      <c r="O26" s="149">
        <v>4</v>
      </c>
      <c r="BA26" s="161">
        <f>SUM(BA24:BA25)</f>
        <v>0</v>
      </c>
      <c r="BB26" s="161">
        <f>SUM(BB24:BB25)</f>
        <v>0</v>
      </c>
      <c r="BC26" s="161">
        <f>SUM(BC24:BC25)</f>
        <v>0</v>
      </c>
      <c r="BD26" s="161">
        <f>SUM(BD24:BD25)</f>
        <v>0</v>
      </c>
      <c r="BE26" s="161">
        <f>SUM(BE24:BE25)</f>
        <v>0</v>
      </c>
    </row>
    <row r="27" spans="1:104">
      <c r="A27" s="142" t="s">
        <v>65</v>
      </c>
      <c r="B27" s="143" t="s">
        <v>100</v>
      </c>
      <c r="C27" s="144" t="s">
        <v>101</v>
      </c>
      <c r="D27" s="145"/>
      <c r="E27" s="146"/>
      <c r="F27" s="146"/>
      <c r="G27" s="147"/>
      <c r="H27" s="148"/>
      <c r="I27" s="148"/>
      <c r="O27" s="149">
        <v>1</v>
      </c>
    </row>
    <row r="28" spans="1:104">
      <c r="A28" s="150">
        <v>11</v>
      </c>
      <c r="B28" s="151" t="s">
        <v>102</v>
      </c>
      <c r="C28" s="152" t="s">
        <v>103</v>
      </c>
      <c r="D28" s="153" t="s">
        <v>71</v>
      </c>
      <c r="E28" s="154">
        <v>40.238</v>
      </c>
      <c r="F28" s="154">
        <v>0</v>
      </c>
      <c r="G28" s="155">
        <f t="shared" ref="G28:G33" si="0">E28*F28</f>
        <v>0</v>
      </c>
      <c r="O28" s="149">
        <v>2</v>
      </c>
      <c r="AA28" s="122">
        <v>12</v>
      </c>
      <c r="AB28" s="122">
        <v>0</v>
      </c>
      <c r="AC28" s="122">
        <v>11</v>
      </c>
      <c r="AZ28" s="122">
        <v>1</v>
      </c>
      <c r="BA28" s="122">
        <f t="shared" ref="BA28:BA33" si="1">IF(AZ28=1,G28,0)</f>
        <v>0</v>
      </c>
      <c r="BB28" s="122">
        <f t="shared" ref="BB28:BB33" si="2">IF(AZ28=2,G28,0)</f>
        <v>0</v>
      </c>
      <c r="BC28" s="122">
        <f t="shared" ref="BC28:BC33" si="3">IF(AZ28=3,G28,0)</f>
        <v>0</v>
      </c>
      <c r="BD28" s="122">
        <f t="shared" ref="BD28:BD33" si="4">IF(AZ28=4,G28,0)</f>
        <v>0</v>
      </c>
      <c r="BE28" s="122">
        <f t="shared" ref="BE28:BE33" si="5">IF(AZ28=5,G28,0)</f>
        <v>0</v>
      </c>
      <c r="CZ28" s="122">
        <v>0</v>
      </c>
    </row>
    <row r="29" spans="1:104">
      <c r="A29" s="150">
        <v>12</v>
      </c>
      <c r="B29" s="151" t="s">
        <v>104</v>
      </c>
      <c r="C29" s="152" t="s">
        <v>105</v>
      </c>
      <c r="D29" s="153" t="s">
        <v>71</v>
      </c>
      <c r="E29" s="154">
        <v>19.82</v>
      </c>
      <c r="F29" s="154">
        <v>0</v>
      </c>
      <c r="G29" s="155">
        <f t="shared" si="0"/>
        <v>0</v>
      </c>
      <c r="O29" s="149">
        <v>2</v>
      </c>
      <c r="AA29" s="122">
        <v>12</v>
      </c>
      <c r="AB29" s="122">
        <v>0</v>
      </c>
      <c r="AC29" s="122">
        <v>12</v>
      </c>
      <c r="AZ29" s="122">
        <v>1</v>
      </c>
      <c r="BA29" s="122">
        <f t="shared" si="1"/>
        <v>0</v>
      </c>
      <c r="BB29" s="122">
        <f t="shared" si="2"/>
        <v>0</v>
      </c>
      <c r="BC29" s="122">
        <f t="shared" si="3"/>
        <v>0</v>
      </c>
      <c r="BD29" s="122">
        <f t="shared" si="4"/>
        <v>0</v>
      </c>
      <c r="BE29" s="122">
        <f t="shared" si="5"/>
        <v>0</v>
      </c>
      <c r="CZ29" s="122">
        <v>0</v>
      </c>
    </row>
    <row r="30" spans="1:104">
      <c r="A30" s="150">
        <v>13</v>
      </c>
      <c r="B30" s="151" t="s">
        <v>106</v>
      </c>
      <c r="C30" s="152" t="s">
        <v>107</v>
      </c>
      <c r="D30" s="153" t="s">
        <v>108</v>
      </c>
      <c r="E30" s="154">
        <v>0.02</v>
      </c>
      <c r="F30" s="154">
        <v>0</v>
      </c>
      <c r="G30" s="155">
        <f t="shared" si="0"/>
        <v>0</v>
      </c>
      <c r="O30" s="149">
        <v>2</v>
      </c>
      <c r="AA30" s="122">
        <v>12</v>
      </c>
      <c r="AB30" s="122">
        <v>0</v>
      </c>
      <c r="AC30" s="122">
        <v>13</v>
      </c>
      <c r="AZ30" s="122">
        <v>1</v>
      </c>
      <c r="BA30" s="122">
        <f t="shared" si="1"/>
        <v>0</v>
      </c>
      <c r="BB30" s="122">
        <f t="shared" si="2"/>
        <v>0</v>
      </c>
      <c r="BC30" s="122">
        <f t="shared" si="3"/>
        <v>0</v>
      </c>
      <c r="BD30" s="122">
        <f t="shared" si="4"/>
        <v>0</v>
      </c>
      <c r="BE30" s="122">
        <f t="shared" si="5"/>
        <v>0</v>
      </c>
      <c r="CZ30" s="122">
        <v>0</v>
      </c>
    </row>
    <row r="31" spans="1:104">
      <c r="A31" s="150">
        <v>14</v>
      </c>
      <c r="B31" s="151" t="s">
        <v>109</v>
      </c>
      <c r="C31" s="152" t="s">
        <v>110</v>
      </c>
      <c r="D31" s="153" t="s">
        <v>108</v>
      </c>
      <c r="E31" s="154">
        <v>4</v>
      </c>
      <c r="F31" s="154">
        <v>0</v>
      </c>
      <c r="G31" s="155">
        <f t="shared" si="0"/>
        <v>0</v>
      </c>
      <c r="O31" s="149">
        <v>2</v>
      </c>
      <c r="AA31" s="122">
        <v>12</v>
      </c>
      <c r="AB31" s="122">
        <v>0</v>
      </c>
      <c r="AC31" s="122">
        <v>14</v>
      </c>
      <c r="AZ31" s="122">
        <v>1</v>
      </c>
      <c r="BA31" s="122">
        <f t="shared" si="1"/>
        <v>0</v>
      </c>
      <c r="BB31" s="122">
        <f t="shared" si="2"/>
        <v>0</v>
      </c>
      <c r="BC31" s="122">
        <f t="shared" si="3"/>
        <v>0</v>
      </c>
      <c r="BD31" s="122">
        <f t="shared" si="4"/>
        <v>0</v>
      </c>
      <c r="BE31" s="122">
        <f t="shared" si="5"/>
        <v>0</v>
      </c>
      <c r="CZ31" s="122">
        <v>0</v>
      </c>
    </row>
    <row r="32" spans="1:104">
      <c r="A32" s="150">
        <v>15</v>
      </c>
      <c r="B32" s="151" t="s">
        <v>111</v>
      </c>
      <c r="C32" s="152" t="s">
        <v>112</v>
      </c>
      <c r="D32" s="153" t="s">
        <v>108</v>
      </c>
      <c r="E32" s="154">
        <v>4</v>
      </c>
      <c r="F32" s="154">
        <v>0</v>
      </c>
      <c r="G32" s="155">
        <f t="shared" si="0"/>
        <v>0</v>
      </c>
      <c r="O32" s="149">
        <v>2</v>
      </c>
      <c r="AA32" s="122">
        <v>12</v>
      </c>
      <c r="AB32" s="122">
        <v>0</v>
      </c>
      <c r="AC32" s="122">
        <v>15</v>
      </c>
      <c r="AZ32" s="122">
        <v>1</v>
      </c>
      <c r="BA32" s="122">
        <f t="shared" si="1"/>
        <v>0</v>
      </c>
      <c r="BB32" s="122">
        <f t="shared" si="2"/>
        <v>0</v>
      </c>
      <c r="BC32" s="122">
        <f t="shared" si="3"/>
        <v>0</v>
      </c>
      <c r="BD32" s="122">
        <f t="shared" si="4"/>
        <v>0</v>
      </c>
      <c r="BE32" s="122">
        <f t="shared" si="5"/>
        <v>0</v>
      </c>
      <c r="CZ32" s="122">
        <v>0</v>
      </c>
    </row>
    <row r="33" spans="1:104">
      <c r="A33" s="150">
        <v>16</v>
      </c>
      <c r="B33" s="151" t="s">
        <v>113</v>
      </c>
      <c r="C33" s="152" t="s">
        <v>114</v>
      </c>
      <c r="D33" s="153" t="s">
        <v>108</v>
      </c>
      <c r="E33" s="154">
        <v>4</v>
      </c>
      <c r="F33" s="154">
        <v>0</v>
      </c>
      <c r="G33" s="155">
        <f t="shared" si="0"/>
        <v>0</v>
      </c>
      <c r="O33" s="149">
        <v>2</v>
      </c>
      <c r="AA33" s="122">
        <v>12</v>
      </c>
      <c r="AB33" s="122">
        <v>0</v>
      </c>
      <c r="AC33" s="122">
        <v>16</v>
      </c>
      <c r="AZ33" s="122">
        <v>1</v>
      </c>
      <c r="BA33" s="122">
        <f t="shared" si="1"/>
        <v>0</v>
      </c>
      <c r="BB33" s="122">
        <f t="shared" si="2"/>
        <v>0</v>
      </c>
      <c r="BC33" s="122">
        <f t="shared" si="3"/>
        <v>0</v>
      </c>
      <c r="BD33" s="122">
        <f t="shared" si="4"/>
        <v>0</v>
      </c>
      <c r="BE33" s="122">
        <f t="shared" si="5"/>
        <v>0</v>
      </c>
      <c r="CZ33" s="122">
        <v>0</v>
      </c>
    </row>
    <row r="34" spans="1:104">
      <c r="A34" s="156"/>
      <c r="B34" s="157" t="s">
        <v>66</v>
      </c>
      <c r="C34" s="158" t="str">
        <f>CONCATENATE(B27," ",C27)</f>
        <v>97 Prorážení otvorů</v>
      </c>
      <c r="D34" s="156"/>
      <c r="E34" s="159"/>
      <c r="F34" s="159">
        <v>0</v>
      </c>
      <c r="G34" s="160">
        <f>SUM(G27:G33)</f>
        <v>0</v>
      </c>
      <c r="O34" s="149">
        <v>4</v>
      </c>
      <c r="BA34" s="161">
        <f>SUM(BA27:BA33)</f>
        <v>0</v>
      </c>
      <c r="BB34" s="161">
        <f>SUM(BB27:BB33)</f>
        <v>0</v>
      </c>
      <c r="BC34" s="161">
        <f>SUM(BC27:BC33)</f>
        <v>0</v>
      </c>
      <c r="BD34" s="161">
        <f>SUM(BD27:BD33)</f>
        <v>0</v>
      </c>
      <c r="BE34" s="161">
        <f>SUM(BE27:BE33)</f>
        <v>0</v>
      </c>
    </row>
    <row r="35" spans="1:104">
      <c r="A35" s="142" t="s">
        <v>65</v>
      </c>
      <c r="B35" s="143" t="s">
        <v>115</v>
      </c>
      <c r="C35" s="144" t="s">
        <v>116</v>
      </c>
      <c r="D35" s="145"/>
      <c r="E35" s="146"/>
      <c r="F35" s="146"/>
      <c r="G35" s="147"/>
      <c r="H35" s="148"/>
      <c r="I35" s="148"/>
      <c r="O35" s="149">
        <v>1</v>
      </c>
    </row>
    <row r="36" spans="1:104">
      <c r="A36" s="150">
        <v>17</v>
      </c>
      <c r="B36" s="151" t="s">
        <v>117</v>
      </c>
      <c r="C36" s="152" t="s">
        <v>118</v>
      </c>
      <c r="D36" s="153" t="s">
        <v>108</v>
      </c>
      <c r="E36" s="154">
        <v>8</v>
      </c>
      <c r="F36" s="154">
        <v>0</v>
      </c>
      <c r="G36" s="155">
        <f>E36*F36</f>
        <v>0</v>
      </c>
      <c r="O36" s="149">
        <v>2</v>
      </c>
      <c r="AA36" s="122">
        <v>12</v>
      </c>
      <c r="AB36" s="122">
        <v>0</v>
      </c>
      <c r="AC36" s="122">
        <v>17</v>
      </c>
      <c r="AZ36" s="122">
        <v>1</v>
      </c>
      <c r="BA36" s="122">
        <f>IF(AZ36=1,G36,0)</f>
        <v>0</v>
      </c>
      <c r="BB36" s="122">
        <f>IF(AZ36=2,G36,0)</f>
        <v>0</v>
      </c>
      <c r="BC36" s="122">
        <f>IF(AZ36=3,G36,0)</f>
        <v>0</v>
      </c>
      <c r="BD36" s="122">
        <f>IF(AZ36=4,G36,0)</f>
        <v>0</v>
      </c>
      <c r="BE36" s="122">
        <f>IF(AZ36=5,G36,0)</f>
        <v>0</v>
      </c>
      <c r="CZ36" s="122">
        <v>0</v>
      </c>
    </row>
    <row r="37" spans="1:104">
      <c r="A37" s="156"/>
      <c r="B37" s="157" t="s">
        <v>66</v>
      </c>
      <c r="C37" s="158" t="str">
        <f>CONCATENATE(B35," ",C35)</f>
        <v>99 Staveništní přesun hmot</v>
      </c>
      <c r="D37" s="156"/>
      <c r="E37" s="159"/>
      <c r="F37" s="159"/>
      <c r="G37" s="160">
        <f>SUM(G35:G36)</f>
        <v>0</v>
      </c>
      <c r="O37" s="149">
        <v>4</v>
      </c>
      <c r="BA37" s="161">
        <f>SUM(BA35:BA36)</f>
        <v>0</v>
      </c>
      <c r="BB37" s="161">
        <f>SUM(BB35:BB36)</f>
        <v>0</v>
      </c>
      <c r="BC37" s="161">
        <f>SUM(BC35:BC36)</f>
        <v>0</v>
      </c>
      <c r="BD37" s="161">
        <f>SUM(BD35:BD36)</f>
        <v>0</v>
      </c>
      <c r="BE37" s="161">
        <f>SUM(BE35:BE36)</f>
        <v>0</v>
      </c>
    </row>
    <row r="38" spans="1:104">
      <c r="A38" s="142" t="s">
        <v>65</v>
      </c>
      <c r="B38" s="143" t="s">
        <v>119</v>
      </c>
      <c r="C38" s="144" t="s">
        <v>120</v>
      </c>
      <c r="D38" s="145"/>
      <c r="E38" s="146"/>
      <c r="F38" s="146"/>
      <c r="G38" s="147"/>
      <c r="H38" s="148"/>
      <c r="I38" s="148"/>
      <c r="O38" s="149">
        <v>1</v>
      </c>
    </row>
    <row r="39" spans="1:104">
      <c r="A39" s="150">
        <v>18</v>
      </c>
      <c r="B39" s="151" t="s">
        <v>121</v>
      </c>
      <c r="C39" s="152" t="s">
        <v>122</v>
      </c>
      <c r="D39" s="153" t="s">
        <v>71</v>
      </c>
      <c r="E39" s="154">
        <v>36.31</v>
      </c>
      <c r="F39" s="154">
        <v>0</v>
      </c>
      <c r="G39" s="155">
        <f>E39*F39</f>
        <v>0</v>
      </c>
      <c r="O39" s="149">
        <v>2</v>
      </c>
      <c r="AA39" s="122">
        <v>12</v>
      </c>
      <c r="AB39" s="122">
        <v>0</v>
      </c>
      <c r="AC39" s="122">
        <v>18</v>
      </c>
      <c r="AZ39" s="122">
        <v>2</v>
      </c>
      <c r="BA39" s="122">
        <f>IF(AZ39=1,G39,0)</f>
        <v>0</v>
      </c>
      <c r="BB39" s="122">
        <f>IF(AZ39=2,G39,0)</f>
        <v>0</v>
      </c>
      <c r="BC39" s="122">
        <f>IF(AZ39=3,G39,0)</f>
        <v>0</v>
      </c>
      <c r="BD39" s="122">
        <f>IF(AZ39=4,G39,0)</f>
        <v>0</v>
      </c>
      <c r="BE39" s="122">
        <f>IF(AZ39=5,G39,0)</f>
        <v>0</v>
      </c>
      <c r="CZ39" s="122">
        <v>4.1000000000000003E-3</v>
      </c>
    </row>
    <row r="40" spans="1:104">
      <c r="A40" s="156"/>
      <c r="B40" s="157" t="s">
        <v>66</v>
      </c>
      <c r="C40" s="158" t="str">
        <f>CONCATENATE(B38," ",C38)</f>
        <v>711 Izolace proti vodě</v>
      </c>
      <c r="D40" s="156"/>
      <c r="E40" s="159"/>
      <c r="F40" s="159">
        <v>0</v>
      </c>
      <c r="G40" s="160">
        <f>SUM(G38:G39)</f>
        <v>0</v>
      </c>
      <c r="O40" s="149">
        <v>4</v>
      </c>
      <c r="BA40" s="161">
        <f>SUM(BA38:BA39)</f>
        <v>0</v>
      </c>
      <c r="BB40" s="161">
        <f>SUM(BB38:BB39)</f>
        <v>0</v>
      </c>
      <c r="BC40" s="161">
        <f>SUM(BC38:BC39)</f>
        <v>0</v>
      </c>
      <c r="BD40" s="161">
        <f>SUM(BD38:BD39)</f>
        <v>0</v>
      </c>
      <c r="BE40" s="161">
        <f>SUM(BE38:BE39)</f>
        <v>0</v>
      </c>
    </row>
    <row r="41" spans="1:104">
      <c r="A41" s="142" t="s">
        <v>65</v>
      </c>
      <c r="B41" s="143" t="s">
        <v>123</v>
      </c>
      <c r="C41" s="144" t="s">
        <v>124</v>
      </c>
      <c r="D41" s="145"/>
      <c r="E41" s="146"/>
      <c r="F41" s="146"/>
      <c r="G41" s="147"/>
      <c r="H41" s="148"/>
      <c r="I41" s="148"/>
      <c r="O41" s="149">
        <v>1</v>
      </c>
    </row>
    <row r="42" spans="1:104">
      <c r="A42" s="150">
        <v>19</v>
      </c>
      <c r="B42" s="151" t="s">
        <v>125</v>
      </c>
      <c r="C42" s="152" t="s">
        <v>126</v>
      </c>
      <c r="D42" s="153" t="s">
        <v>127</v>
      </c>
      <c r="E42" s="154">
        <v>1</v>
      </c>
      <c r="F42" s="154">
        <v>0</v>
      </c>
      <c r="G42" s="155">
        <f>E42*F42</f>
        <v>0</v>
      </c>
      <c r="O42" s="149">
        <v>2</v>
      </c>
      <c r="AA42" s="122">
        <v>12</v>
      </c>
      <c r="AB42" s="122">
        <v>0</v>
      </c>
      <c r="AC42" s="122">
        <v>19</v>
      </c>
      <c r="AZ42" s="122">
        <v>2</v>
      </c>
      <c r="BA42" s="122">
        <f>IF(AZ42=1,G42,0)</f>
        <v>0</v>
      </c>
      <c r="BB42" s="122">
        <f>IF(AZ42=2,G42,0)</f>
        <v>0</v>
      </c>
      <c r="BC42" s="122">
        <f>IF(AZ42=3,G42,0)</f>
        <v>0</v>
      </c>
      <c r="BD42" s="122">
        <f>IF(AZ42=4,G42,0)</f>
        <v>0</v>
      </c>
      <c r="BE42" s="122">
        <f>IF(AZ42=5,G42,0)</f>
        <v>0</v>
      </c>
      <c r="CZ42" s="122">
        <v>4.8999999999999998E-3</v>
      </c>
    </row>
    <row r="43" spans="1:104" ht="22.5">
      <c r="A43" s="150">
        <v>20</v>
      </c>
      <c r="B43" s="151" t="s">
        <v>128</v>
      </c>
      <c r="C43" s="152" t="s">
        <v>129</v>
      </c>
      <c r="D43" s="153" t="s">
        <v>90</v>
      </c>
      <c r="E43" s="154">
        <v>4</v>
      </c>
      <c r="F43" s="154">
        <v>0</v>
      </c>
      <c r="G43" s="155">
        <f>E43*F43</f>
        <v>0</v>
      </c>
      <c r="O43" s="149">
        <v>2</v>
      </c>
      <c r="AA43" s="122">
        <v>12</v>
      </c>
      <c r="AB43" s="122">
        <v>0</v>
      </c>
      <c r="AC43" s="122">
        <v>20</v>
      </c>
      <c r="AZ43" s="122">
        <v>2</v>
      </c>
      <c r="BA43" s="122">
        <f>IF(AZ43=1,G43,0)</f>
        <v>0</v>
      </c>
      <c r="BB43" s="122">
        <f>IF(AZ43=2,G43,0)</f>
        <v>0</v>
      </c>
      <c r="BC43" s="122">
        <f>IF(AZ43=3,G43,0)</f>
        <v>0</v>
      </c>
      <c r="BD43" s="122">
        <f>IF(AZ43=4,G43,0)</f>
        <v>0</v>
      </c>
      <c r="BE43" s="122">
        <f>IF(AZ43=5,G43,0)</f>
        <v>0</v>
      </c>
      <c r="CZ43" s="122">
        <v>3.8000000000000002E-4</v>
      </c>
    </row>
    <row r="44" spans="1:104">
      <c r="A44" s="156"/>
      <c r="B44" s="157" t="s">
        <v>66</v>
      </c>
      <c r="C44" s="158" t="str">
        <f>CONCATENATE(B41," ",C41)</f>
        <v>721 Vnitřní kanalizace</v>
      </c>
      <c r="D44" s="156"/>
      <c r="E44" s="159"/>
      <c r="F44" s="159"/>
      <c r="G44" s="160">
        <f>SUM(G41:G43)</f>
        <v>0</v>
      </c>
      <c r="O44" s="149">
        <v>4</v>
      </c>
      <c r="BA44" s="161">
        <f>SUM(BA41:BA43)</f>
        <v>0</v>
      </c>
      <c r="BB44" s="161">
        <f>SUM(BB41:BB43)</f>
        <v>0</v>
      </c>
      <c r="BC44" s="161">
        <f>SUM(BC41:BC43)</f>
        <v>0</v>
      </c>
      <c r="BD44" s="161">
        <f>SUM(BD41:BD43)</f>
        <v>0</v>
      </c>
      <c r="BE44" s="161">
        <f>SUM(BE41:BE43)</f>
        <v>0</v>
      </c>
    </row>
    <row r="45" spans="1:104">
      <c r="A45" s="142" t="s">
        <v>65</v>
      </c>
      <c r="B45" s="143" t="s">
        <v>130</v>
      </c>
      <c r="C45" s="144" t="s">
        <v>131</v>
      </c>
      <c r="D45" s="145"/>
      <c r="E45" s="146"/>
      <c r="F45" s="146"/>
      <c r="G45" s="147"/>
      <c r="H45" s="148"/>
      <c r="I45" s="148"/>
      <c r="O45" s="149">
        <v>1</v>
      </c>
    </row>
    <row r="46" spans="1:104">
      <c r="A46" s="150">
        <v>21</v>
      </c>
      <c r="B46" s="151" t="s">
        <v>132</v>
      </c>
      <c r="C46" s="152" t="s">
        <v>133</v>
      </c>
      <c r="D46" s="153" t="s">
        <v>127</v>
      </c>
      <c r="E46" s="154">
        <v>7</v>
      </c>
      <c r="F46" s="154">
        <v>0</v>
      </c>
      <c r="G46" s="155">
        <f>E46*F46</f>
        <v>0</v>
      </c>
      <c r="O46" s="149">
        <v>2</v>
      </c>
      <c r="AA46" s="122">
        <v>12</v>
      </c>
      <c r="AB46" s="122">
        <v>0</v>
      </c>
      <c r="AC46" s="122">
        <v>21</v>
      </c>
      <c r="AZ46" s="122">
        <v>2</v>
      </c>
      <c r="BA46" s="122">
        <f>IF(AZ46=1,G46,0)</f>
        <v>0</v>
      </c>
      <c r="BB46" s="122">
        <f>IF(AZ46=2,G46,0)</f>
        <v>0</v>
      </c>
      <c r="BC46" s="122">
        <f>IF(AZ46=3,G46,0)</f>
        <v>0</v>
      </c>
      <c r="BD46" s="122">
        <f>IF(AZ46=4,G46,0)</f>
        <v>0</v>
      </c>
      <c r="BE46" s="122">
        <f>IF(AZ46=5,G46,0)</f>
        <v>0</v>
      </c>
      <c r="CZ46" s="122">
        <v>8.0000000000000007E-5</v>
      </c>
    </row>
    <row r="47" spans="1:104">
      <c r="A47" s="156"/>
      <c r="B47" s="157" t="s">
        <v>66</v>
      </c>
      <c r="C47" s="158" t="str">
        <f>CONCATENATE(B45," ",C45)</f>
        <v>735 Otopná tělesa</v>
      </c>
      <c r="D47" s="156"/>
      <c r="E47" s="159"/>
      <c r="F47" s="159"/>
      <c r="G47" s="160">
        <f>SUM(G45:G46)</f>
        <v>0</v>
      </c>
      <c r="O47" s="149">
        <v>4</v>
      </c>
      <c r="BA47" s="161">
        <f>SUM(BA45:BA46)</f>
        <v>0</v>
      </c>
      <c r="BB47" s="161">
        <f>SUM(BB45:BB46)</f>
        <v>0</v>
      </c>
      <c r="BC47" s="161">
        <f>SUM(BC45:BC46)</f>
        <v>0</v>
      </c>
      <c r="BD47" s="161">
        <f>SUM(BD45:BD46)</f>
        <v>0</v>
      </c>
      <c r="BE47" s="161">
        <f>SUM(BE45:BE46)</f>
        <v>0</v>
      </c>
    </row>
    <row r="48" spans="1:104">
      <c r="A48" s="142" t="s">
        <v>65</v>
      </c>
      <c r="B48" s="143" t="s">
        <v>134</v>
      </c>
      <c r="C48" s="144" t="s">
        <v>135</v>
      </c>
      <c r="D48" s="145"/>
      <c r="E48" s="146"/>
      <c r="F48" s="146"/>
      <c r="G48" s="147"/>
      <c r="H48" s="148"/>
      <c r="I48" s="148"/>
      <c r="O48" s="149">
        <v>1</v>
      </c>
    </row>
    <row r="49" spans="1:104" ht="22.5">
      <c r="A49" s="150">
        <v>22</v>
      </c>
      <c r="B49" s="151" t="s">
        <v>136</v>
      </c>
      <c r="C49" s="152" t="s">
        <v>137</v>
      </c>
      <c r="D49" s="153" t="s">
        <v>90</v>
      </c>
      <c r="E49" s="154">
        <v>22.11</v>
      </c>
      <c r="F49" s="154">
        <v>0</v>
      </c>
      <c r="G49" s="155">
        <f>E49*F49</f>
        <v>0</v>
      </c>
      <c r="O49" s="149">
        <v>2</v>
      </c>
      <c r="AA49" s="122">
        <v>12</v>
      </c>
      <c r="AB49" s="122">
        <v>0</v>
      </c>
      <c r="AC49" s="122">
        <v>22</v>
      </c>
      <c r="AZ49" s="122">
        <v>2</v>
      </c>
      <c r="BA49" s="122">
        <f>IF(AZ49=1,G49,0)</f>
        <v>0</v>
      </c>
      <c r="BB49" s="122">
        <f>IF(AZ49=2,G49,0)</f>
        <v>0</v>
      </c>
      <c r="BC49" s="122">
        <f>IF(AZ49=3,G49,0)</f>
        <v>0</v>
      </c>
      <c r="BD49" s="122">
        <f>IF(AZ49=4,G49,0)</f>
        <v>0</v>
      </c>
      <c r="BE49" s="122">
        <f>IF(AZ49=5,G49,0)</f>
        <v>0</v>
      </c>
      <c r="CZ49" s="122">
        <v>2.7999999999999998E-4</v>
      </c>
    </row>
    <row r="50" spans="1:104">
      <c r="A50" s="156"/>
      <c r="B50" s="157" t="s">
        <v>66</v>
      </c>
      <c r="C50" s="158" t="str">
        <f>CONCATENATE(B48," ",C48)</f>
        <v>771 Podlahy z dlaždic a obklady</v>
      </c>
      <c r="D50" s="156"/>
      <c r="E50" s="159"/>
      <c r="F50" s="159"/>
      <c r="G50" s="160">
        <f>SUM(G48:G49)</f>
        <v>0</v>
      </c>
      <c r="O50" s="149">
        <v>4</v>
      </c>
      <c r="BA50" s="161">
        <f>SUM(BA48:BA49)</f>
        <v>0</v>
      </c>
      <c r="BB50" s="161">
        <f>SUM(BB48:BB49)</f>
        <v>0</v>
      </c>
      <c r="BC50" s="161">
        <f>SUM(BC48:BC49)</f>
        <v>0</v>
      </c>
      <c r="BD50" s="161">
        <f>SUM(BD48:BD49)</f>
        <v>0</v>
      </c>
      <c r="BE50" s="161">
        <f>SUM(BE48:BE49)</f>
        <v>0</v>
      </c>
    </row>
    <row r="51" spans="1:104">
      <c r="A51" s="142" t="s">
        <v>65</v>
      </c>
      <c r="B51" s="143" t="s">
        <v>138</v>
      </c>
      <c r="C51" s="144" t="s">
        <v>139</v>
      </c>
      <c r="D51" s="145"/>
      <c r="E51" s="146"/>
      <c r="F51" s="146"/>
      <c r="G51" s="147"/>
      <c r="H51" s="148"/>
      <c r="I51" s="148"/>
      <c r="O51" s="149">
        <v>1</v>
      </c>
    </row>
    <row r="52" spans="1:104">
      <c r="A52" s="150">
        <v>23</v>
      </c>
      <c r="B52" s="151" t="s">
        <v>140</v>
      </c>
      <c r="C52" s="152" t="s">
        <v>141</v>
      </c>
      <c r="D52" s="153" t="s">
        <v>90</v>
      </c>
      <c r="E52" s="154">
        <v>63.8</v>
      </c>
      <c r="F52" s="154">
        <v>0</v>
      </c>
      <c r="G52" s="155">
        <f>E52*F52</f>
        <v>0</v>
      </c>
      <c r="O52" s="149">
        <v>2</v>
      </c>
      <c r="AA52" s="122">
        <v>12</v>
      </c>
      <c r="AB52" s="122">
        <v>0</v>
      </c>
      <c r="AC52" s="122">
        <v>23</v>
      </c>
      <c r="AZ52" s="122">
        <v>2</v>
      </c>
      <c r="BA52" s="122">
        <f>IF(AZ52=1,G52,0)</f>
        <v>0</v>
      </c>
      <c r="BB52" s="122">
        <f>IF(AZ52=2,G52,0)</f>
        <v>0</v>
      </c>
      <c r="BC52" s="122">
        <f>IF(AZ52=3,G52,0)</f>
        <v>0</v>
      </c>
      <c r="BD52" s="122">
        <f>IF(AZ52=4,G52,0)</f>
        <v>0</v>
      </c>
      <c r="BE52" s="122">
        <f>IF(AZ52=5,G52,0)</f>
        <v>0</v>
      </c>
      <c r="CZ52" s="122">
        <v>0</v>
      </c>
    </row>
    <row r="53" spans="1:104" ht="22.5">
      <c r="A53" s="150">
        <v>24</v>
      </c>
      <c r="B53" s="151" t="s">
        <v>142</v>
      </c>
      <c r="C53" s="152" t="s">
        <v>143</v>
      </c>
      <c r="D53" s="153" t="s">
        <v>90</v>
      </c>
      <c r="E53" s="154">
        <v>63.8</v>
      </c>
      <c r="F53" s="154">
        <v>0</v>
      </c>
      <c r="G53" s="155">
        <f>E53*F53</f>
        <v>0</v>
      </c>
      <c r="O53" s="149">
        <v>2</v>
      </c>
      <c r="AA53" s="122">
        <v>12</v>
      </c>
      <c r="AB53" s="122">
        <v>0</v>
      </c>
      <c r="AC53" s="122">
        <v>24</v>
      </c>
      <c r="AZ53" s="122">
        <v>2</v>
      </c>
      <c r="BA53" s="122">
        <f>IF(AZ53=1,G53,0)</f>
        <v>0</v>
      </c>
      <c r="BB53" s="122">
        <f>IF(AZ53=2,G53,0)</f>
        <v>0</v>
      </c>
      <c r="BC53" s="122">
        <f>IF(AZ53=3,G53,0)</f>
        <v>0</v>
      </c>
      <c r="BD53" s="122">
        <f>IF(AZ53=4,G53,0)</f>
        <v>0</v>
      </c>
      <c r="BE53" s="122">
        <f>IF(AZ53=5,G53,0)</f>
        <v>0</v>
      </c>
      <c r="CZ53" s="122">
        <v>3.0000000000000001E-5</v>
      </c>
    </row>
    <row r="54" spans="1:104">
      <c r="A54" s="156"/>
      <c r="B54" s="157" t="s">
        <v>66</v>
      </c>
      <c r="C54" s="158" t="str">
        <f>CONCATENATE(B51," ",C51)</f>
        <v>776 Podlahy povlakové</v>
      </c>
      <c r="D54" s="156"/>
      <c r="E54" s="159"/>
      <c r="F54" s="159"/>
      <c r="G54" s="160">
        <f>SUM(G51:G53)</f>
        <v>0</v>
      </c>
      <c r="O54" s="149">
        <v>4</v>
      </c>
      <c r="BA54" s="161">
        <f>SUM(BA51:BA53)</f>
        <v>0</v>
      </c>
      <c r="BB54" s="161">
        <f>SUM(BB51:BB53)</f>
        <v>0</v>
      </c>
      <c r="BC54" s="161">
        <f>SUM(BC51:BC53)</f>
        <v>0</v>
      </c>
      <c r="BD54" s="161">
        <f>SUM(BD51:BD53)</f>
        <v>0</v>
      </c>
      <c r="BE54" s="161">
        <f>SUM(BE51:BE53)</f>
        <v>0</v>
      </c>
    </row>
    <row r="55" spans="1:104">
      <c r="A55" s="123"/>
      <c r="B55" s="123"/>
      <c r="C55" s="123"/>
      <c r="D55" s="123"/>
      <c r="E55" s="123"/>
      <c r="F55" s="123"/>
      <c r="G55" s="123"/>
    </row>
    <row r="56" spans="1:104">
      <c r="E56" s="122"/>
    </row>
    <row r="57" spans="1:104">
      <c r="E57" s="122"/>
    </row>
    <row r="58" spans="1:104">
      <c r="E58" s="122"/>
    </row>
    <row r="59" spans="1:104">
      <c r="E59" s="122"/>
    </row>
    <row r="60" spans="1:104">
      <c r="E60" s="122"/>
    </row>
    <row r="61" spans="1:104">
      <c r="E61" s="122"/>
    </row>
    <row r="62" spans="1:104">
      <c r="E62" s="122"/>
    </row>
    <row r="63" spans="1:104">
      <c r="E63" s="122"/>
    </row>
    <row r="64" spans="1:104">
      <c r="E64" s="122"/>
    </row>
    <row r="65" spans="1:7">
      <c r="E65" s="122"/>
    </row>
    <row r="66" spans="1:7">
      <c r="E66" s="122"/>
    </row>
    <row r="67" spans="1:7">
      <c r="E67" s="122"/>
    </row>
    <row r="68" spans="1:7">
      <c r="E68" s="122"/>
    </row>
    <row r="69" spans="1:7">
      <c r="E69" s="122"/>
    </row>
    <row r="70" spans="1:7">
      <c r="E70" s="122"/>
    </row>
    <row r="71" spans="1:7">
      <c r="E71" s="122"/>
    </row>
    <row r="72" spans="1:7">
      <c r="E72" s="122"/>
    </row>
    <row r="73" spans="1:7">
      <c r="E73" s="122"/>
    </row>
    <row r="74" spans="1:7">
      <c r="E74" s="122"/>
    </row>
    <row r="75" spans="1:7">
      <c r="E75" s="122"/>
    </row>
    <row r="76" spans="1:7">
      <c r="E76" s="122"/>
    </row>
    <row r="77" spans="1:7">
      <c r="E77" s="122"/>
    </row>
    <row r="78" spans="1:7">
      <c r="A78" s="162"/>
      <c r="B78" s="162"/>
      <c r="C78" s="162"/>
      <c r="D78" s="162"/>
      <c r="E78" s="162"/>
      <c r="F78" s="162"/>
      <c r="G78" s="162"/>
    </row>
    <row r="79" spans="1:7">
      <c r="A79" s="162"/>
      <c r="B79" s="162"/>
      <c r="C79" s="162"/>
      <c r="D79" s="162"/>
      <c r="E79" s="162"/>
      <c r="F79" s="162"/>
      <c r="G79" s="162"/>
    </row>
    <row r="80" spans="1:7">
      <c r="A80" s="162"/>
      <c r="B80" s="162"/>
      <c r="C80" s="162"/>
      <c r="D80" s="162"/>
      <c r="E80" s="162"/>
      <c r="F80" s="162"/>
      <c r="G80" s="162"/>
    </row>
    <row r="81" spans="1:7">
      <c r="A81" s="162"/>
      <c r="B81" s="162"/>
      <c r="C81" s="162"/>
      <c r="D81" s="162"/>
      <c r="E81" s="162"/>
      <c r="F81" s="162"/>
      <c r="G81" s="162"/>
    </row>
    <row r="82" spans="1:7">
      <c r="E82" s="122"/>
    </row>
    <row r="83" spans="1:7">
      <c r="E83" s="122"/>
    </row>
    <row r="84" spans="1:7">
      <c r="E84" s="122"/>
    </row>
    <row r="85" spans="1:7">
      <c r="E85" s="122"/>
    </row>
    <row r="86" spans="1:7">
      <c r="E86" s="122"/>
    </row>
    <row r="87" spans="1:7">
      <c r="E87" s="122"/>
    </row>
    <row r="88" spans="1:7">
      <c r="E88" s="122"/>
    </row>
    <row r="89" spans="1:7">
      <c r="E89" s="122"/>
    </row>
    <row r="90" spans="1:7">
      <c r="E90" s="122"/>
    </row>
    <row r="91" spans="1:7">
      <c r="E91" s="122"/>
    </row>
    <row r="92" spans="1:7">
      <c r="E92" s="122"/>
    </row>
    <row r="93" spans="1:7">
      <c r="E93" s="122"/>
    </row>
    <row r="94" spans="1:7">
      <c r="E94" s="122"/>
    </row>
    <row r="95" spans="1:7">
      <c r="E95" s="122"/>
    </row>
    <row r="96" spans="1:7">
      <c r="E96" s="122"/>
    </row>
    <row r="97" spans="5:5">
      <c r="E97" s="122"/>
    </row>
    <row r="98" spans="5:5">
      <c r="E98" s="122"/>
    </row>
    <row r="99" spans="5:5">
      <c r="E99" s="122"/>
    </row>
    <row r="100" spans="5:5">
      <c r="E100" s="122"/>
    </row>
    <row r="101" spans="5:5">
      <c r="E101" s="122"/>
    </row>
    <row r="102" spans="5:5">
      <c r="E102" s="122"/>
    </row>
    <row r="103" spans="5:5">
      <c r="E103" s="122"/>
    </row>
    <row r="104" spans="5:5">
      <c r="E104" s="122"/>
    </row>
    <row r="105" spans="5:5">
      <c r="E105" s="122"/>
    </row>
    <row r="106" spans="5:5">
      <c r="E106" s="122"/>
    </row>
    <row r="107" spans="5:5">
      <c r="E107" s="122"/>
    </row>
    <row r="108" spans="5:5">
      <c r="E108" s="122"/>
    </row>
    <row r="109" spans="5:5">
      <c r="E109" s="122"/>
    </row>
    <row r="110" spans="5:5">
      <c r="E110" s="122"/>
    </row>
    <row r="111" spans="5:5">
      <c r="E111" s="122"/>
    </row>
    <row r="112" spans="5:5">
      <c r="E112" s="122"/>
    </row>
    <row r="113" spans="1:7">
      <c r="A113" s="163"/>
      <c r="B113" s="163"/>
    </row>
    <row r="114" spans="1:7">
      <c r="A114" s="162"/>
      <c r="B114" s="162"/>
      <c r="C114" s="165"/>
      <c r="D114" s="165"/>
      <c r="E114" s="166"/>
      <c r="F114" s="165"/>
      <c r="G114" s="167"/>
    </row>
    <row r="115" spans="1:7">
      <c r="A115" s="168"/>
      <c r="B115" s="168"/>
      <c r="C115" s="162"/>
      <c r="D115" s="162"/>
      <c r="E115" s="169"/>
      <c r="F115" s="162"/>
      <c r="G115" s="162"/>
    </row>
    <row r="116" spans="1:7">
      <c r="A116" s="162"/>
      <c r="B116" s="162"/>
      <c r="C116" s="162"/>
      <c r="D116" s="162"/>
      <c r="E116" s="169"/>
      <c r="F116" s="162"/>
      <c r="G116" s="162"/>
    </row>
    <row r="117" spans="1:7">
      <c r="A117" s="162"/>
      <c r="B117" s="162"/>
      <c r="C117" s="162"/>
      <c r="D117" s="162"/>
      <c r="E117" s="169"/>
      <c r="F117" s="162"/>
      <c r="G117" s="162"/>
    </row>
    <row r="118" spans="1:7">
      <c r="A118" s="162"/>
      <c r="B118" s="162"/>
      <c r="C118" s="162"/>
      <c r="D118" s="162"/>
      <c r="E118" s="169"/>
      <c r="F118" s="162"/>
      <c r="G118" s="162"/>
    </row>
    <row r="119" spans="1:7">
      <c r="A119" s="162"/>
      <c r="B119" s="162"/>
      <c r="C119" s="162"/>
      <c r="D119" s="162"/>
      <c r="E119" s="169"/>
      <c r="F119" s="162"/>
      <c r="G119" s="162"/>
    </row>
    <row r="120" spans="1:7">
      <c r="A120" s="162"/>
      <c r="B120" s="162"/>
      <c r="C120" s="162"/>
      <c r="D120" s="162"/>
      <c r="E120" s="169"/>
      <c r="F120" s="162"/>
      <c r="G120" s="162"/>
    </row>
    <row r="121" spans="1:7">
      <c r="A121" s="162"/>
      <c r="B121" s="162"/>
      <c r="C121" s="162"/>
      <c r="D121" s="162"/>
      <c r="E121" s="169"/>
      <c r="F121" s="162"/>
      <c r="G121" s="162"/>
    </row>
    <row r="122" spans="1:7">
      <c r="A122" s="162"/>
      <c r="B122" s="162"/>
      <c r="C122" s="162"/>
      <c r="D122" s="162"/>
      <c r="E122" s="169"/>
      <c r="F122" s="162"/>
      <c r="G122" s="162"/>
    </row>
    <row r="123" spans="1:7">
      <c r="A123" s="162"/>
      <c r="B123" s="162"/>
      <c r="C123" s="162"/>
      <c r="D123" s="162"/>
      <c r="E123" s="169"/>
      <c r="F123" s="162"/>
      <c r="G123" s="162"/>
    </row>
    <row r="124" spans="1:7">
      <c r="A124" s="162"/>
      <c r="B124" s="162"/>
      <c r="C124" s="162"/>
      <c r="D124" s="162"/>
      <c r="E124" s="169"/>
      <c r="F124" s="162"/>
      <c r="G124" s="162"/>
    </row>
    <row r="125" spans="1:7">
      <c r="A125" s="162"/>
      <c r="B125" s="162"/>
      <c r="C125" s="162"/>
      <c r="D125" s="162"/>
      <c r="E125" s="169"/>
      <c r="F125" s="162"/>
      <c r="G125" s="162"/>
    </row>
    <row r="126" spans="1:7">
      <c r="A126" s="162"/>
      <c r="B126" s="162"/>
      <c r="C126" s="162"/>
      <c r="D126" s="162"/>
      <c r="E126" s="169"/>
      <c r="F126" s="162"/>
      <c r="G126" s="162"/>
    </row>
    <row r="127" spans="1:7">
      <c r="A127" s="162"/>
      <c r="B127" s="162"/>
      <c r="C127" s="162"/>
      <c r="D127" s="162"/>
      <c r="E127" s="169"/>
      <c r="F127" s="162"/>
      <c r="G127" s="162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19685039370078741" bottom="0.19685039370078741" header="0" footer="0.19685039370078741"/>
  <pageSetup paperSize="9" scale="98" orientation="portrait" horizontalDpi="300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39</vt:i4>
      </vt:variant>
    </vt:vector>
  </HeadingPairs>
  <TitlesOfParts>
    <vt:vector size="42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VRNKc</vt:lpstr>
      <vt:lpstr>VRNnazev</vt:lpstr>
      <vt:lpstr>VRNproc</vt:lpstr>
      <vt:lpstr>VRNzakl</vt:lpstr>
      <vt:lpstr>Zakazka</vt:lpstr>
      <vt:lpstr>Zaklad22</vt:lpstr>
      <vt:lpstr>Zaklad5</vt:lpstr>
      <vt:lpstr>Zhotovitel</vt:lpstr>
    </vt:vector>
  </TitlesOfParts>
  <Company>Zbyněk Kudlička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Zbyněk</dc:creator>
  <cp:lastModifiedBy>prosko10</cp:lastModifiedBy>
  <dcterms:created xsi:type="dcterms:W3CDTF">2012-12-10T12:51:19Z</dcterms:created>
  <dcterms:modified xsi:type="dcterms:W3CDTF">2013-02-08T07:58:59Z</dcterms:modified>
</cp:coreProperties>
</file>